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425" tabRatio="878" activeTab="12"/>
  </bookViews>
  <sheets>
    <sheet name="Summary" sheetId="13" r:id="rId1"/>
    <sheet name="DBS Mech" sheetId="1" r:id="rId2"/>
    <sheet name="DBS Elec" sheetId="2" r:id="rId3"/>
    <sheet name="DRS CIVIL" sheetId="3" r:id="rId4"/>
    <sheet name="DRS ELECT" sheetId="4" r:id="rId5"/>
    <sheet name="DRS MECH" sheetId="5" r:id="rId6"/>
    <sheet name="DRS STRL" sheetId="6" r:id="rId7"/>
    <sheet name="CNG CIVIL" sheetId="7" r:id="rId8"/>
    <sheet name="CNG ELEC" sheetId="8" r:id="rId9"/>
    <sheet name="CNG INST" sheetId="9" r:id="rId10"/>
    <sheet name="CNG MECH" sheetId="10" r:id="rId11"/>
    <sheet name="CNG STRL" sheetId="11" r:id="rId12"/>
    <sheet name="CNG ARCH" sheetId="12" r:id="rId13"/>
    <sheet name="Sheet1" sheetId="14" r:id="rId14"/>
  </sheets>
  <externalReferences>
    <externalReference r:id="rId15"/>
  </externalReferences>
  <definedNames>
    <definedName name="_xlnm.Print_Area" localSheetId="6">'DRS STRL'!$A$1:$H$30</definedName>
    <definedName name="_xlnm.Print_Area" localSheetId="0">Summary!$A$1:$D$39</definedName>
  </definedNames>
  <calcPr calcId="124519"/>
</workbook>
</file>

<file path=xl/calcChain.xml><?xml version="1.0" encoding="utf-8"?>
<calcChain xmlns="http://schemas.openxmlformats.org/spreadsheetml/2006/main">
  <c r="H25" i="12"/>
  <c r="H9" i="11"/>
  <c r="H21" i="12" l="1"/>
  <c r="H23"/>
  <c r="H19"/>
  <c r="H17"/>
  <c r="H15"/>
  <c r="H14"/>
  <c r="H11"/>
  <c r="H10"/>
  <c r="H9"/>
  <c r="H8"/>
  <c r="H25" i="11"/>
  <c r="H23"/>
  <c r="H21"/>
  <c r="H18"/>
  <c r="H16"/>
  <c r="H15"/>
  <c r="H11"/>
  <c r="H82" i="10"/>
  <c r="H76"/>
  <c r="H73"/>
  <c r="H72"/>
  <c r="H71"/>
  <c r="H70"/>
  <c r="H69"/>
  <c r="H68"/>
  <c r="H66"/>
  <c r="H62"/>
  <c r="H57"/>
  <c r="H55"/>
  <c r="H54"/>
  <c r="H53"/>
  <c r="H52"/>
  <c r="H48"/>
  <c r="H47"/>
  <c r="H46"/>
  <c r="H44"/>
  <c r="H43"/>
  <c r="H42"/>
  <c r="H40"/>
  <c r="H39"/>
  <c r="H38"/>
  <c r="H36"/>
  <c r="H35"/>
  <c r="H34"/>
  <c r="H32"/>
  <c r="H31"/>
  <c r="H30"/>
  <c r="H28"/>
  <c r="H27"/>
  <c r="H25"/>
  <c r="H24"/>
  <c r="H23"/>
  <c r="H21"/>
  <c r="H16"/>
  <c r="H15"/>
  <c r="H14"/>
  <c r="H12"/>
  <c r="H11"/>
  <c r="H10"/>
  <c r="H17" i="9"/>
  <c r="H15"/>
  <c r="H11"/>
  <c r="H10"/>
  <c r="H9"/>
  <c r="H197" i="8"/>
  <c r="H196"/>
  <c r="H195"/>
  <c r="H194"/>
  <c r="H193"/>
  <c r="H192"/>
  <c r="H191"/>
  <c r="H190"/>
  <c r="H189"/>
  <c r="H188"/>
  <c r="H187"/>
  <c r="H185"/>
  <c r="H184"/>
  <c r="H183"/>
  <c r="H182"/>
  <c r="H181"/>
  <c r="H179"/>
  <c r="H178"/>
  <c r="H177"/>
  <c r="H176"/>
  <c r="H173"/>
  <c r="H172"/>
  <c r="H170"/>
  <c r="H169"/>
  <c r="H168"/>
  <c r="H167"/>
  <c r="H166"/>
  <c r="H165"/>
  <c r="H164"/>
  <c r="H163"/>
  <c r="H160"/>
  <c r="H159"/>
  <c r="H158"/>
  <c r="H157"/>
  <c r="H156"/>
  <c r="H155"/>
  <c r="H154"/>
  <c r="H153"/>
  <c r="H150"/>
  <c r="H149"/>
  <c r="H148"/>
  <c r="H147"/>
  <c r="H146"/>
  <c r="H145"/>
  <c r="H144"/>
  <c r="H143"/>
  <c r="H141"/>
  <c r="H140"/>
  <c r="H139"/>
  <c r="H138"/>
  <c r="H137"/>
  <c r="H135"/>
  <c r="H134"/>
  <c r="H133"/>
  <c r="H132"/>
  <c r="H131"/>
  <c r="H130"/>
  <c r="H129"/>
  <c r="H127"/>
  <c r="H126"/>
  <c r="H125"/>
  <c r="H124"/>
  <c r="H123"/>
  <c r="H122"/>
  <c r="H121"/>
  <c r="H120"/>
  <c r="H119"/>
  <c r="H118"/>
  <c r="H117"/>
  <c r="H116"/>
  <c r="H112"/>
  <c r="H111"/>
  <c r="H110"/>
  <c r="H108"/>
  <c r="H106"/>
  <c r="H104"/>
  <c r="H103"/>
  <c r="H102"/>
  <c r="H101"/>
  <c r="H100"/>
  <c r="H99"/>
  <c r="H96"/>
  <c r="H95"/>
  <c r="H94"/>
  <c r="H93"/>
  <c r="H92"/>
  <c r="H89"/>
  <c r="H88"/>
  <c r="H87"/>
  <c r="H86"/>
  <c r="H84"/>
  <c r="H82"/>
  <c r="H80"/>
  <c r="H78"/>
  <c r="H76"/>
  <c r="H73"/>
  <c r="H72"/>
  <c r="H71"/>
  <c r="H69"/>
  <c r="H68"/>
  <c r="H67"/>
  <c r="H66"/>
  <c r="H65"/>
  <c r="H64"/>
  <c r="H63"/>
  <c r="H62"/>
  <c r="H59"/>
  <c r="H58"/>
  <c r="H57"/>
  <c r="H56"/>
  <c r="H55"/>
  <c r="H54"/>
  <c r="H53"/>
  <c r="H52"/>
  <c r="H49"/>
  <c r="H48"/>
  <c r="H47"/>
  <c r="H46"/>
  <c r="H45"/>
  <c r="H44"/>
  <c r="H43"/>
  <c r="H42"/>
  <c r="H40"/>
  <c r="H39"/>
  <c r="H38"/>
  <c r="H37"/>
  <c r="H36"/>
  <c r="H34"/>
  <c r="H33"/>
  <c r="H32"/>
  <c r="H31"/>
  <c r="H30"/>
  <c r="H29"/>
  <c r="H28"/>
  <c r="H26"/>
  <c r="H24"/>
  <c r="H23"/>
  <c r="H22"/>
  <c r="H20"/>
  <c r="H19"/>
  <c r="H18"/>
  <c r="H17"/>
  <c r="H16"/>
  <c r="H15"/>
  <c r="H14"/>
  <c r="H13"/>
  <c r="H12"/>
  <c r="H11"/>
  <c r="H10"/>
  <c r="H190" i="7"/>
  <c r="H189"/>
  <c r="H188"/>
  <c r="H187"/>
  <c r="H184"/>
  <c r="H183"/>
  <c r="H182"/>
  <c r="H180"/>
  <c r="H179"/>
  <c r="H178"/>
  <c r="H177"/>
  <c r="H174"/>
  <c r="H172"/>
  <c r="H170"/>
  <c r="H167"/>
  <c r="H166"/>
  <c r="H165"/>
  <c r="H164"/>
  <c r="H160"/>
  <c r="H156"/>
  <c r="H154"/>
  <c r="H153"/>
  <c r="H151"/>
  <c r="H150"/>
  <c r="H149"/>
  <c r="H147"/>
  <c r="H146"/>
  <c r="H145"/>
  <c r="H144"/>
  <c r="H143"/>
  <c r="H142"/>
  <c r="H140"/>
  <c r="H139"/>
  <c r="H138"/>
  <c r="H137"/>
  <c r="H136"/>
  <c r="H135"/>
  <c r="H133"/>
  <c r="H132"/>
  <c r="H131"/>
  <c r="H129"/>
  <c r="H128"/>
  <c r="H127"/>
  <c r="H124"/>
  <c r="H123"/>
  <c r="H122"/>
  <c r="H121"/>
  <c r="H120"/>
  <c r="H119"/>
  <c r="H117"/>
  <c r="H116"/>
  <c r="H114"/>
  <c r="H112"/>
  <c r="H110"/>
  <c r="H108"/>
  <c r="H106"/>
  <c r="H104"/>
  <c r="H102"/>
  <c r="H100"/>
  <c r="H99"/>
  <c r="H94"/>
  <c r="H93"/>
  <c r="H92"/>
  <c r="H91"/>
  <c r="H90"/>
  <c r="H88"/>
  <c r="H87"/>
  <c r="H84"/>
  <c r="H82"/>
  <c r="H80"/>
  <c r="H78"/>
  <c r="H77"/>
  <c r="H75"/>
  <c r="H73"/>
  <c r="H72"/>
  <c r="H69"/>
  <c r="H68"/>
  <c r="H66"/>
  <c r="H60"/>
  <c r="H58"/>
  <c r="H57"/>
  <c r="H56"/>
  <c r="H55"/>
  <c r="H54"/>
  <c r="H49"/>
  <c r="H47"/>
  <c r="H46"/>
  <c r="H43"/>
  <c r="H39"/>
  <c r="H38"/>
  <c r="H37"/>
  <c r="H36"/>
  <c r="H31"/>
  <c r="H29"/>
  <c r="H28"/>
  <c r="H27"/>
  <c r="H23"/>
  <c r="H22"/>
  <c r="H21"/>
  <c r="H20"/>
  <c r="H19"/>
  <c r="H17"/>
  <c r="H18"/>
  <c r="H16"/>
  <c r="H14"/>
  <c r="H13"/>
  <c r="H11"/>
  <c r="H9"/>
  <c r="H18" i="6"/>
  <c r="H16"/>
  <c r="H12"/>
  <c r="H10"/>
  <c r="H59" i="5"/>
  <c r="H56"/>
  <c r="H55"/>
  <c r="H54"/>
  <c r="H49"/>
  <c r="H45"/>
  <c r="H42"/>
  <c r="H41"/>
  <c r="H37"/>
  <c r="H35"/>
  <c r="H34"/>
  <c r="H32"/>
  <c r="H30"/>
  <c r="H28"/>
  <c r="H26"/>
  <c r="H24"/>
  <c r="H22"/>
  <c r="H20"/>
  <c r="H15"/>
  <c r="H14"/>
  <c r="H12"/>
  <c r="H11"/>
  <c r="I72" i="4"/>
  <c r="I70"/>
  <c r="I69"/>
  <c r="I66"/>
  <c r="I65"/>
  <c r="I62"/>
  <c r="I61"/>
  <c r="I58"/>
  <c r="I57"/>
  <c r="I54"/>
  <c r="I53"/>
  <c r="I52"/>
  <c r="I51"/>
  <c r="I49"/>
  <c r="I47"/>
  <c r="I46"/>
  <c r="I45"/>
  <c r="I44"/>
  <c r="I36"/>
  <c r="I34"/>
  <c r="I33"/>
  <c r="I30"/>
  <c r="I29"/>
  <c r="I27"/>
  <c r="I26"/>
  <c r="I24"/>
  <c r="I23"/>
  <c r="I20"/>
  <c r="I19"/>
  <c r="I18"/>
  <c r="I17"/>
  <c r="I15"/>
  <c r="I13"/>
  <c r="I12"/>
  <c r="I11"/>
  <c r="I10"/>
  <c r="H55" i="3"/>
  <c r="H54"/>
  <c r="H52"/>
  <c r="H50"/>
  <c r="H47"/>
  <c r="H45"/>
  <c r="H44"/>
  <c r="H41"/>
  <c r="H40"/>
  <c r="H38"/>
  <c r="H37"/>
  <c r="H34"/>
  <c r="H33"/>
  <c r="H32"/>
  <c r="H29"/>
  <c r="H27"/>
  <c r="H26"/>
  <c r="H22"/>
  <c r="H21"/>
  <c r="H18"/>
  <c r="H17"/>
  <c r="H16"/>
  <c r="H14"/>
  <c r="H12"/>
  <c r="G16" i="2"/>
  <c r="G14"/>
  <c r="G9"/>
  <c r="G7"/>
  <c r="H78" i="1"/>
  <c r="H72"/>
  <c r="H67"/>
  <c r="H66"/>
  <c r="H65"/>
  <c r="H64"/>
  <c r="H58"/>
  <c r="H54"/>
  <c r="H52"/>
  <c r="H50"/>
  <c r="H49"/>
  <c r="H45"/>
  <c r="H44"/>
  <c r="H42"/>
  <c r="H41"/>
  <c r="H40"/>
  <c r="H38"/>
  <c r="H37"/>
  <c r="H36"/>
  <c r="H34"/>
  <c r="H33"/>
  <c r="H32"/>
  <c r="H30"/>
  <c r="H29"/>
  <c r="H28"/>
  <c r="H26"/>
  <c r="H25"/>
  <c r="H23"/>
  <c r="H22"/>
  <c r="H21"/>
  <c r="H19"/>
  <c r="H14"/>
  <c r="H13"/>
  <c r="H12"/>
  <c r="H10"/>
  <c r="H9"/>
  <c r="F25" i="12"/>
  <c r="F23"/>
  <c r="F21"/>
  <c r="F19"/>
  <c r="F17"/>
  <c r="F15"/>
  <c r="F14"/>
  <c r="F11"/>
  <c r="F10"/>
  <c r="F9"/>
  <c r="F8"/>
  <c r="F25" i="11"/>
  <c r="F23"/>
  <c r="F21"/>
  <c r="F18"/>
  <c r="F16"/>
  <c r="F15"/>
  <c r="F11"/>
  <c r="F9"/>
  <c r="F82" i="10"/>
  <c r="F81"/>
  <c r="F76"/>
  <c r="F73"/>
  <c r="F72"/>
  <c r="F71"/>
  <c r="F70"/>
  <c r="F69"/>
  <c r="F68"/>
  <c r="F66"/>
  <c r="F62"/>
  <c r="F59"/>
  <c r="F58"/>
  <c r="F57"/>
  <c r="F55"/>
  <c r="F54"/>
  <c r="F53"/>
  <c r="F52"/>
  <c r="F51"/>
  <c r="F49"/>
  <c r="F48"/>
  <c r="F47"/>
  <c r="F46"/>
  <c r="F44"/>
  <c r="F43"/>
  <c r="F42"/>
  <c r="F40"/>
  <c r="F39"/>
  <c r="F38"/>
  <c r="F36"/>
  <c r="F35"/>
  <c r="F34"/>
  <c r="F32"/>
  <c r="F31"/>
  <c r="F30"/>
  <c r="F28"/>
  <c r="F27"/>
  <c r="E25"/>
  <c r="F25" s="1"/>
  <c r="F24"/>
  <c r="E24"/>
  <c r="E23"/>
  <c r="F23" s="1"/>
  <c r="F21"/>
  <c r="F18"/>
  <c r="F16"/>
  <c r="F15"/>
  <c r="F14"/>
  <c r="F12"/>
  <c r="F11"/>
  <c r="F10"/>
  <c r="F17" i="9"/>
  <c r="F15"/>
  <c r="F11"/>
  <c r="F10"/>
  <c r="F9"/>
  <c r="F197" i="8"/>
  <c r="F196"/>
  <c r="F195"/>
  <c r="F194"/>
  <c r="F193"/>
  <c r="F192"/>
  <c r="F191"/>
  <c r="F190"/>
  <c r="F189"/>
  <c r="F188"/>
  <c r="F187"/>
  <c r="F185"/>
  <c r="F184"/>
  <c r="F183"/>
  <c r="F182"/>
  <c r="F181"/>
  <c r="F179"/>
  <c r="F178"/>
  <c r="F177"/>
  <c r="F176"/>
  <c r="F173"/>
  <c r="F172"/>
  <c r="E170"/>
  <c r="F170" s="1"/>
  <c r="E169"/>
  <c r="F169" s="1"/>
  <c r="E168"/>
  <c r="F168" s="1"/>
  <c r="E167"/>
  <c r="F167" s="1"/>
  <c r="F166"/>
  <c r="E166"/>
  <c r="E165"/>
  <c r="F165" s="1"/>
  <c r="E164"/>
  <c r="F164" s="1"/>
  <c r="E163"/>
  <c r="F163" s="1"/>
  <c r="F160"/>
  <c r="F159"/>
  <c r="F158"/>
  <c r="F157"/>
  <c r="F156"/>
  <c r="F155"/>
  <c r="F154"/>
  <c r="F153"/>
  <c r="F150"/>
  <c r="F149"/>
  <c r="F148"/>
  <c r="F147"/>
  <c r="F146"/>
  <c r="F145"/>
  <c r="F144"/>
  <c r="F143"/>
  <c r="F141"/>
  <c r="F140"/>
  <c r="F139"/>
  <c r="F138"/>
  <c r="F137"/>
  <c r="F135"/>
  <c r="F134"/>
  <c r="F133"/>
  <c r="F132"/>
  <c r="F131"/>
  <c r="F130"/>
  <c r="F129"/>
  <c r="F127"/>
  <c r="F126"/>
  <c r="F125"/>
  <c r="F124"/>
  <c r="F123"/>
  <c r="F122"/>
  <c r="F121"/>
  <c r="F120"/>
  <c r="F119"/>
  <c r="F118"/>
  <c r="F117"/>
  <c r="F116"/>
  <c r="F112"/>
  <c r="F111"/>
  <c r="F110"/>
  <c r="F108"/>
  <c r="F106"/>
  <c r="F104"/>
  <c r="F103"/>
  <c r="F102"/>
  <c r="F101"/>
  <c r="F100"/>
  <c r="F99"/>
  <c r="F96"/>
  <c r="F95"/>
  <c r="F94"/>
  <c r="F93"/>
  <c r="F92"/>
  <c r="F89"/>
  <c r="F88"/>
  <c r="F87"/>
  <c r="F86"/>
  <c r="F84"/>
  <c r="F82"/>
  <c r="F80"/>
  <c r="F78"/>
  <c r="F76"/>
  <c r="F73"/>
  <c r="F72"/>
  <c r="F71"/>
  <c r="E69"/>
  <c r="F69" s="1"/>
  <c r="E68"/>
  <c r="F68" s="1"/>
  <c r="F67"/>
  <c r="E67"/>
  <c r="E66"/>
  <c r="F66" s="1"/>
  <c r="F65"/>
  <c r="E65"/>
  <c r="E64"/>
  <c r="F64" s="1"/>
  <c r="E63"/>
  <c r="F63" s="1"/>
  <c r="E62"/>
  <c r="F62" s="1"/>
  <c r="F59"/>
  <c r="F58"/>
  <c r="F57"/>
  <c r="F56"/>
  <c r="F55"/>
  <c r="F54"/>
  <c r="F53"/>
  <c r="F52"/>
  <c r="F49"/>
  <c r="F48"/>
  <c r="F47"/>
  <c r="F46"/>
  <c r="F45"/>
  <c r="F44"/>
  <c r="F43"/>
  <c r="F42"/>
  <c r="F40"/>
  <c r="F39"/>
  <c r="F38"/>
  <c r="F37"/>
  <c r="F36"/>
  <c r="F34"/>
  <c r="F33"/>
  <c r="F32"/>
  <c r="F31"/>
  <c r="F30"/>
  <c r="F29"/>
  <c r="F28"/>
  <c r="F26"/>
  <c r="F24"/>
  <c r="F23"/>
  <c r="F22"/>
  <c r="F20"/>
  <c r="F19"/>
  <c r="F18"/>
  <c r="F17"/>
  <c r="F16"/>
  <c r="F15"/>
  <c r="F14"/>
  <c r="F13"/>
  <c r="F12"/>
  <c r="F11"/>
  <c r="F10"/>
  <c r="F190" i="7"/>
  <c r="F189"/>
  <c r="F188"/>
  <c r="F187"/>
  <c r="F184"/>
  <c r="F183"/>
  <c r="F182"/>
  <c r="F180"/>
  <c r="F179"/>
  <c r="F178"/>
  <c r="F177"/>
  <c r="F174"/>
  <c r="F172"/>
  <c r="F170"/>
  <c r="F167"/>
  <c r="F166"/>
  <c r="F165"/>
  <c r="F164"/>
  <c r="F160"/>
  <c r="F156"/>
  <c r="F154"/>
  <c r="F153"/>
  <c r="F151"/>
  <c r="F150"/>
  <c r="F149"/>
  <c r="F147"/>
  <c r="F146"/>
  <c r="F145"/>
  <c r="F144"/>
  <c r="F143"/>
  <c r="F142"/>
  <c r="F140"/>
  <c r="F139"/>
  <c r="F138"/>
  <c r="F137"/>
  <c r="F136"/>
  <c r="F135"/>
  <c r="F133"/>
  <c r="F132"/>
  <c r="F131"/>
  <c r="F129"/>
  <c r="F128"/>
  <c r="F127"/>
  <c r="F124"/>
  <c r="F123"/>
  <c r="F122"/>
  <c r="F121"/>
  <c r="F120"/>
  <c r="F119"/>
  <c r="F117"/>
  <c r="F116"/>
  <c r="F114"/>
  <c r="F112"/>
  <c r="F110"/>
  <c r="F108"/>
  <c r="F106"/>
  <c r="F104"/>
  <c r="F102"/>
  <c r="F100"/>
  <c r="F99"/>
  <c r="F94"/>
  <c r="F93"/>
  <c r="F92"/>
  <c r="F91"/>
  <c r="F90"/>
  <c r="F88"/>
  <c r="F87"/>
  <c r="F84"/>
  <c r="F82"/>
  <c r="F80"/>
  <c r="F78"/>
  <c r="F77"/>
  <c r="F75"/>
  <c r="F73"/>
  <c r="F72"/>
  <c r="F69"/>
  <c r="F68"/>
  <c r="F66"/>
  <c r="F60"/>
  <c r="F58"/>
  <c r="F57"/>
  <c r="F56"/>
  <c r="F55"/>
  <c r="F54"/>
  <c r="F49"/>
  <c r="F47"/>
  <c r="F46"/>
  <c r="F43"/>
  <c r="F39"/>
  <c r="F38"/>
  <c r="F37"/>
  <c r="F36"/>
  <c r="F31"/>
  <c r="F30"/>
  <c r="F29"/>
  <c r="F28"/>
  <c r="F27"/>
  <c r="F26"/>
  <c r="F25"/>
  <c r="F24"/>
  <c r="F23"/>
  <c r="F22"/>
  <c r="F21"/>
  <c r="F20"/>
  <c r="F19"/>
  <c r="F18"/>
  <c r="F17"/>
  <c r="F16"/>
  <c r="F15"/>
  <c r="F14"/>
  <c r="F13"/>
  <c r="F12"/>
  <c r="F11"/>
  <c r="F10"/>
  <c r="F9"/>
  <c r="G72" i="4" l="1"/>
  <c r="G70"/>
  <c r="G69"/>
  <c r="F66"/>
  <c r="G66" s="1"/>
  <c r="F65"/>
  <c r="G65" s="1"/>
  <c r="G62"/>
  <c r="G61"/>
  <c r="G58"/>
  <c r="G57"/>
  <c r="G54"/>
  <c r="G53"/>
  <c r="G52"/>
  <c r="G51"/>
  <c r="G49"/>
  <c r="G47"/>
  <c r="G46"/>
  <c r="G45"/>
  <c r="G44"/>
  <c r="G36"/>
  <c r="G34"/>
  <c r="G33"/>
  <c r="F30"/>
  <c r="G30" s="1"/>
  <c r="F29"/>
  <c r="G29" s="1"/>
  <c r="G27"/>
  <c r="G26"/>
  <c r="G24"/>
  <c r="G23"/>
  <c r="G20"/>
  <c r="G19"/>
  <c r="G18"/>
  <c r="G17"/>
  <c r="G15"/>
  <c r="G13"/>
  <c r="G12"/>
  <c r="G11"/>
  <c r="G10"/>
  <c r="F59" i="5"/>
  <c r="F56"/>
  <c r="F55"/>
  <c r="F54"/>
  <c r="F49"/>
  <c r="F45"/>
  <c r="F42"/>
  <c r="F41"/>
  <c r="F37"/>
  <c r="F35"/>
  <c r="F34"/>
  <c r="F32"/>
  <c r="F30"/>
  <c r="F28"/>
  <c r="F26"/>
  <c r="F24"/>
  <c r="F22"/>
  <c r="F20"/>
  <c r="F15"/>
  <c r="F14"/>
  <c r="F12"/>
  <c r="F11"/>
  <c r="E35" i="6"/>
  <c r="F18"/>
  <c r="F16"/>
  <c r="F12"/>
  <c r="F10"/>
  <c r="E55" i="3"/>
  <c r="F55" s="1"/>
  <c r="F54"/>
  <c r="F52"/>
  <c r="F50"/>
  <c r="E47"/>
  <c r="F47" s="1"/>
  <c r="E45"/>
  <c r="F45" s="1"/>
  <c r="F44"/>
  <c r="F41"/>
  <c r="F40"/>
  <c r="F38"/>
  <c r="F37"/>
  <c r="E34"/>
  <c r="F34" s="1"/>
  <c r="F33"/>
  <c r="F32"/>
  <c r="F29"/>
  <c r="F27"/>
  <c r="F26"/>
  <c r="F22"/>
  <c r="F21"/>
  <c r="F18"/>
  <c r="E18"/>
  <c r="F17"/>
  <c r="E16"/>
  <c r="F16" s="1"/>
  <c r="F14"/>
  <c r="E12"/>
  <c r="F12" s="1"/>
  <c r="E16" i="2" l="1"/>
  <c r="E14"/>
  <c r="E9"/>
  <c r="E7"/>
  <c r="F68" i="1" l="1"/>
  <c r="F60"/>
  <c r="F45"/>
  <c r="F44"/>
  <c r="F37"/>
  <c r="F29"/>
  <c r="E78"/>
  <c r="F78" s="1"/>
  <c r="E77"/>
  <c r="F77" s="1"/>
  <c r="E76"/>
  <c r="F76" s="1"/>
  <c r="E75"/>
  <c r="F75" s="1"/>
  <c r="E74"/>
  <c r="F74" s="1"/>
  <c r="E73"/>
  <c r="F73" s="1"/>
  <c r="E72"/>
  <c r="F72" s="1"/>
  <c r="E71"/>
  <c r="F71" s="1"/>
  <c r="E70"/>
  <c r="F70" s="1"/>
  <c r="E69"/>
  <c r="F69" s="1"/>
  <c r="E68"/>
  <c r="E67"/>
  <c r="F67" s="1"/>
  <c r="E66"/>
  <c r="F66" s="1"/>
  <c r="E65"/>
  <c r="F65" s="1"/>
  <c r="E64"/>
  <c r="F64" s="1"/>
  <c r="E63"/>
  <c r="F63" s="1"/>
  <c r="E62"/>
  <c r="F62" s="1"/>
  <c r="E61"/>
  <c r="F61" s="1"/>
  <c r="E60"/>
  <c r="E59"/>
  <c r="F59" s="1"/>
  <c r="E58"/>
  <c r="F58" s="1"/>
  <c r="E57"/>
  <c r="F57" s="1"/>
  <c r="E56"/>
  <c r="F56" s="1"/>
  <c r="E55"/>
  <c r="F55" s="1"/>
  <c r="F54"/>
  <c r="E53"/>
  <c r="F53" s="1"/>
  <c r="E52"/>
  <c r="F52" s="1"/>
  <c r="E51"/>
  <c r="F51" s="1"/>
  <c r="E50"/>
  <c r="F50" s="1"/>
  <c r="E49"/>
  <c r="F49" s="1"/>
  <c r="E48"/>
  <c r="F48" s="1"/>
  <c r="E47"/>
  <c r="F47" s="1"/>
  <c r="E46"/>
  <c r="F46" s="1"/>
  <c r="E43"/>
  <c r="F43" s="1"/>
  <c r="E42"/>
  <c r="F42" s="1"/>
  <c r="E41"/>
  <c r="F41" s="1"/>
  <c r="E40"/>
  <c r="F40" s="1"/>
  <c r="E39"/>
  <c r="F39" s="1"/>
  <c r="E38"/>
  <c r="F38" s="1"/>
  <c r="E37"/>
  <c r="E36"/>
  <c r="F36" s="1"/>
  <c r="E35"/>
  <c r="F35" s="1"/>
  <c r="E34"/>
  <c r="F34" s="1"/>
  <c r="E33"/>
  <c r="F33" s="1"/>
  <c r="E32"/>
  <c r="F32" s="1"/>
  <c r="E31"/>
  <c r="F31" s="1"/>
  <c r="E30"/>
  <c r="F30" s="1"/>
  <c r="E29"/>
  <c r="E28"/>
  <c r="F28" s="1"/>
  <c r="E27"/>
  <c r="F27" s="1"/>
  <c r="E26"/>
  <c r="F26" s="1"/>
  <c r="E25"/>
  <c r="F25" s="1"/>
  <c r="E24"/>
  <c r="F24" s="1"/>
  <c r="E23"/>
  <c r="F23" s="1"/>
  <c r="E22"/>
  <c r="F22" s="1"/>
  <c r="E21"/>
  <c r="F21" s="1"/>
  <c r="E20"/>
  <c r="F20" s="1"/>
  <c r="F19"/>
  <c r="E18"/>
  <c r="F18" s="1"/>
  <c r="E17"/>
  <c r="F17" s="1"/>
  <c r="E16"/>
  <c r="F16" s="1"/>
  <c r="E15"/>
  <c r="F15" s="1"/>
  <c r="E14"/>
  <c r="F14" s="1"/>
  <c r="E13"/>
  <c r="F13" s="1"/>
  <c r="E12"/>
  <c r="F12" s="1"/>
  <c r="E11"/>
  <c r="F11" s="1"/>
  <c r="E10"/>
  <c r="F10" s="1"/>
  <c r="D9"/>
  <c r="E9" s="1"/>
  <c r="F9" s="1"/>
  <c r="D8"/>
</calcChain>
</file>

<file path=xl/sharedStrings.xml><?xml version="1.0" encoding="utf-8"?>
<sst xmlns="http://schemas.openxmlformats.org/spreadsheetml/2006/main" count="1814" uniqueCount="628">
  <si>
    <t>Item No.</t>
  </si>
  <si>
    <t>Description</t>
  </si>
  <si>
    <t>Unit</t>
  </si>
  <si>
    <t xml:space="preserve">Quantity for 1(one) no. of  CNG online station with bus dispensers </t>
  </si>
  <si>
    <t>PART - I : Mechanical &amp; Piping Works</t>
  </si>
  <si>
    <t xml:space="preserve">SECTION-A : SS TUBE LAYING &amp; TESTING </t>
  </si>
  <si>
    <t>-</t>
  </si>
  <si>
    <t>1.0 (a)</t>
  </si>
  <si>
    <t xml:space="preserve">Laying with  PVC heavy duty tube clamp of  Swagelok/Parker/DK-Lok/Vaishnavi Hydraulics/Vardhaman bearings/AK Industries, Pneumatic testing with Nitrogen at 280 bar and commissioning of SS tubes along with fittings and valves as given below and as per Technical Specification and scope of work including handling, lifting, transportation from stores to  location of CNG stations.  </t>
  </si>
  <si>
    <t>1.1</t>
  </si>
  <si>
    <t xml:space="preserve">1”OD X 0.120” min Wall thk.  SS Tube </t>
  </si>
  <si>
    <t>RM</t>
  </si>
  <si>
    <t>1.2</t>
  </si>
  <si>
    <t xml:space="preserve">¾”OD X 0.095” min Wall thk.  SS Tube </t>
  </si>
  <si>
    <t>1.3</t>
  </si>
  <si>
    <t xml:space="preserve">½”OD X 0.083” min Wall thk.  SS Tube </t>
  </si>
  <si>
    <t>1.0 (b)</t>
  </si>
  <si>
    <t>SUPPLY OF SS TUBES as per Technical Specification (Make:Sandvik/Tubacex/Ratnamani)</t>
  </si>
  <si>
    <t xml:space="preserve">1”OD X 0.120” min Wall thk., Material SS316 SS Tube </t>
  </si>
  <si>
    <t>M</t>
  </si>
  <si>
    <t xml:space="preserve">¾”OD X 0.095” min Wall thk., Material SS316SS Tube </t>
  </si>
  <si>
    <t xml:space="preserve">½”OD X 0.083” min Wall thk., Material SS316 SS Tube </t>
  </si>
  <si>
    <t>Note: Quantities beyond mentioned quantities may be provided as free issue.</t>
  </si>
  <si>
    <t>Supply of SS Fittings (Make:Swagelok/Parker/SSP/Dk-lok/Hylok)</t>
  </si>
  <si>
    <t>Quick Connect Body &amp; Stem</t>
  </si>
  <si>
    <t xml:space="preserve">End connection:½" Tube OD, for stem &amp; ½”NPT (F) for body Material : SS316; Rated pressure : 5000 PSI @ 70°F Temperature: 0°F to 400°F </t>
  </si>
  <si>
    <t>Nos.</t>
  </si>
  <si>
    <t>Union</t>
  </si>
  <si>
    <t>Size : ¾” OD, Material : SS316 (Rated pressure : 5000 PSI @ 70°F Temperature : 0°F to 400°F)</t>
  </si>
  <si>
    <t>Size : ½" OD, Material : SS316 (Rated pressure : 5000 PSI @ 70°F Temperature : 0°F to 400°F)</t>
  </si>
  <si>
    <t>Size : 1" OD, Material : SS316 (Rated pressure : 5000 PSI @ 70°F Temperature : 0°F to 400°F)</t>
  </si>
  <si>
    <t>Reducing Union</t>
  </si>
  <si>
    <t>Tube OD 3/4" x Tube OD 1/2", Material : SS316 (Rated pressure : 5000 PSI @ 70°F Temperature : 0°F to 400°F)</t>
  </si>
  <si>
    <t>Tube OD 1" x Tube OD ¾", Material : SS316 (Rated pressure : 5000 PSI @ 70°F Temperature : 0°F to 400°F)</t>
  </si>
  <si>
    <t>Equal Tee</t>
  </si>
  <si>
    <t>Size:½” OD x ½” OD x ½” OD, Material:SS316 (Rated pressure : 5000 PSI @ 70°F Temperature : 0°F to 400°F)</t>
  </si>
  <si>
    <t>Size:¾" OD x ¾" OD x ¾" OD, Material : SS316 (Rated pressure : 5000 PSI @ 70°F Temperature : 0°F to 400°F)</t>
  </si>
  <si>
    <t>Size:1" OD x 1" OD x 1" OD, Material : SS316 (Rated pressure : 5000 PSI @ 70°F Temperature : 0°F to 400°F)</t>
  </si>
  <si>
    <t>Nut</t>
  </si>
  <si>
    <t>¾ " OD, Material : SS316 (Rated pressure : 5000 PSI @ 70°F Temperature : 0°F to 400°F)</t>
  </si>
  <si>
    <t>½" OD, Material : SS316 (Rated pressure : 6000 PSI @ 70°F Temperature : 0°F to 400°F)</t>
  </si>
  <si>
    <t>1" OD, Material : SS316 (Rated pressure : 5000 PSI @ 70°F Temperature : 0°F to 400°F)</t>
  </si>
  <si>
    <t>Front Ferrule</t>
  </si>
  <si>
    <t>3/4" OD, Material : SS316 (Rated pressure : 5000 PSI @ 70°F Temperature : 0°F to 400°F)</t>
  </si>
  <si>
    <t>½" OD, Material : SS316 (Rated pressure : 5000 PSI @ 70°F Temperature : 0°F to 400°F)</t>
  </si>
  <si>
    <t>Back Ferrule</t>
  </si>
  <si>
    <t xml:space="preserve">Male Connector </t>
  </si>
  <si>
    <t>Size ¼” NPT (M) x 3/8” OD, SS316 (Rated pressure : 5000 PSI @ 70°F Temperature : 0°F to 400°F)</t>
  </si>
  <si>
    <t>Size 1/2” NPT (M) x 3/8” OD, SS316 (Rated pressure : 5000 PSI @ 70°F Temperature : 0°F to 400°F)</t>
  </si>
  <si>
    <t>Supply of SS Ball Valves of Make:Swagelok/Parker/SSP conforming to MECON’s Technical Specification No. MEC/TS/05/62/048 for SS Ball Valves of following sizes, specifications as indicated below :</t>
  </si>
  <si>
    <t>2-Way Floating Normal Bore Ball Valve ¾"</t>
  </si>
  <si>
    <t>2-Way Floating Normal Bore Ball Valve ½"</t>
  </si>
  <si>
    <t>3-Way Trunnion Mounted, Reducer Bore  Ball Valve ½" OD end Connection and ¼” NPT (F) bottom end connection</t>
  </si>
  <si>
    <t>2-Way Floating Normal Bore Ball Valve ¾" with 1" expander union on both sides</t>
  </si>
  <si>
    <t>Conductive Core Thermoplastic Hose  (Make:SWAGELOK/PARKER/SYNFLEX/OPW)</t>
  </si>
  <si>
    <t>3/8” ID Conductive Core Thermoplastic Hose for CNG Service with break away coupling min. 3.0m length</t>
  </si>
  <si>
    <t xml:space="preserve">SECTION-B : ERECTION OF MECH. EQUIPMENT </t>
  </si>
  <si>
    <t>1.0</t>
  </si>
  <si>
    <t>Handling (including lifting and transportation from Client's store within city to  CNG stations)  and erecting in position, the following equipment  on  top of the compressor canopy or on the foundation or  on roof at ~ 3 to 4 m above ground level.  Contractor's scope  includes supply of all material and accessories including but not limited to any fixtures, clamps, gasket, nut bolts, etc.. Scope also includes supply of all lifting tools / necessary accessories and hiring of cranes for same.</t>
  </si>
  <si>
    <t xml:space="preserve">Cascade 4500/3000 water litre capacity. Erection  on  top of the compressor canopy ~ 3 to 4 m above ground level or on the foundation or  on roof OF building at ~ 3 to 4 m above ground level </t>
  </si>
  <si>
    <t>Note:</t>
  </si>
  <si>
    <t>The quantities given above against individual items are indicative and shall not be considered to be binding.  The quantities may increase or decrease at site at the time of actual execution and as per the discretion of Owner/ Engineer-in-charge.  The unit rate shall be operated to work out the final payment due to Contractor.</t>
  </si>
  <si>
    <t>SECTION-C : SUPPLY, ERECTION &amp; COMMISSIONING OF MISCELLANEOUS ITEM</t>
  </si>
  <si>
    <t>Supply, erection &amp; commissioning of following miscellaneous items as per technical specification and at locations (within the stations) as directed by EIC</t>
  </si>
  <si>
    <t xml:space="preserve">Air compressor pump  (Tyre Inflator) </t>
  </si>
  <si>
    <t>No.</t>
  </si>
  <si>
    <t xml:space="preserve">Fire fighting Equipments </t>
  </si>
  <si>
    <t>1.2.1</t>
  </si>
  <si>
    <t>DCP -9 Kg</t>
  </si>
  <si>
    <t>1.2.2</t>
  </si>
  <si>
    <t>DCP -75 Kg</t>
  </si>
  <si>
    <t>1.2.3</t>
  </si>
  <si>
    <t xml:space="preserve">CO2 – 4.5 Kg </t>
  </si>
  <si>
    <t>1.2.4</t>
  </si>
  <si>
    <t>Sand Bucket Stand with 4 Nos. Bucket</t>
  </si>
  <si>
    <t>SECTION-D : STRUCTURAL WORKS &amp; PRESSURE GUAGES</t>
  </si>
  <si>
    <t>Pipe Supports &amp; Other Structures</t>
  </si>
  <si>
    <t xml:space="preserve">Supply, fabrication and erection of all types of pipe supports like clamps, saddle, guide stops, cradles, turn buckles, anchors, T-posts; stockade/ trestle and pipe bridge for overhead piping; frames for canopy, approach ladders and platforms, crossover, cable tray supports, etc. including painting  as per specification  labour and supervision &amp; complete work as per drawings, specifications and instruction of Engineer-in-charge. (Bolts, nuts, washers, U-clamps etc. for supporting shall be supplied by the Contractor within the rates quoted.  These items will not be measured and paid seperately). HDPE/ rubber sheet is to be provided between support &amp; pipe wherever required., The work is to be completed in all respect as per scope of work and specification. </t>
  </si>
  <si>
    <t>M.Ton.</t>
  </si>
  <si>
    <t>Notes:</t>
  </si>
  <si>
    <t>i)</t>
  </si>
  <si>
    <t>The quantities indicated above are tentative estimated values and hence are approximate. Final payment will be made based on actual quantities to be certified by the Owner/Owner representative.</t>
  </si>
  <si>
    <t>ii)</t>
  </si>
  <si>
    <t>The cost of MS bolts (permanent and service(, washers, electrodes, putty, gases, cost of straightening the raw materials, cutting of flats from plates and providing splices, paints, tools, plants etc., as required for the work shall be deemed to be included in the quoted rates.</t>
  </si>
  <si>
    <t>iii)</t>
  </si>
  <si>
    <t>All handling and transport charges of raw materials and fabricated structures including double handling, as required, for completion of work in accrodance with time schedule, are deemed be included in the quoted rates.</t>
  </si>
  <si>
    <t xml:space="preserve">PRESSURE GAUGES </t>
  </si>
  <si>
    <t>Supply, installation and calibration of pressure Gauges and their accessories inclusive of supply of necessary piping materials/tubings alongwith all necessary valves &amp; fittings, fabrication and installation of impulse lines/manifolds as per D. S. No. MEC/23H7/05/E5/I/001/DS-PG of WIKA / AN instruments etc.</t>
  </si>
  <si>
    <t xml:space="preserve">No. </t>
  </si>
  <si>
    <t>TOTAL FOR MECHANICAL WORKS</t>
  </si>
  <si>
    <t xml:space="preserve"> Total Quantity for
 8 nos. CNG Daughter booster station </t>
  </si>
  <si>
    <t>PART II-INSTRUMENTATION WORKS</t>
  </si>
  <si>
    <t>SUPPLY</t>
  </si>
  <si>
    <t>3.0 KVA, single phase input (230V± 10%) and single phase output (230 V±1%) commercial grade UPS with battery bank ( Sealed Maiintenance Free VRLA) etc. for 4.0 hours backup for critical load installations including intercoonnecting cables, battery stand, ACDB and all other accessories, complete in all respect including commissioning spares as per technical write up, drawing &amp; datasheet attached.</t>
  </si>
  <si>
    <t>Set</t>
  </si>
  <si>
    <t>Supply of complete Electronic earthing system with necessary accessories like copper stranded conductor, Cu plates, Cu strips, GI strips, Funnel with wire Mesh, GI pipe,  PVC conduit, bolts,nuts, concrete chamber with CI cover, coke/charcoal, salt &amp; sand etc., as per technical write up, drawings, etc.</t>
  </si>
  <si>
    <t>TOTAL FOR SUPPLY WORKS</t>
  </si>
  <si>
    <t>ERECTION</t>
  </si>
  <si>
    <t>Intallation, testing and commissioning of complete Electronic earthing system with necessary accessories like copper stranded conductor, Copper Plates, GI strips, Funnel with wire Mesh, GI pipe,  PVC conduit, bolts, nuts, concrete chamber with CI cover, coke/charcoal, salt &amp; sand etc.,</t>
  </si>
  <si>
    <t>No</t>
  </si>
  <si>
    <t>TOTAL FOR ERECTION WORKS</t>
  </si>
  <si>
    <t>TOTAL FOR SUPPLY+ERECTION WORKS</t>
  </si>
  <si>
    <t>Notes :</t>
  </si>
  <si>
    <t>(i)</t>
  </si>
  <si>
    <t xml:space="preserve">Above quantities  are estimated quantities and may change during detail engineering as per site condition. Successful Tenderer shall supply the equipments, at the same rate, as per these change quantities. Payment shall be made as per quantities erected.
</t>
  </si>
  <si>
    <t>(ii)</t>
  </si>
  <si>
    <t>Makes of all equipemnts shall be as per preferred make list. Items for which preferred makes are not indicated shall be provided only after approval of the make by owner / consultant.</t>
  </si>
  <si>
    <t xml:space="preserve">Quantity for 1(one) no. of  CNG Daughter Booster Station in RO </t>
  </si>
  <si>
    <t xml:space="preserve">Total Amount  Exclusive of GST for 8 nos. of CNG stations </t>
  </si>
  <si>
    <t>A</t>
  </si>
  <si>
    <t>B</t>
  </si>
  <si>
    <t>C</t>
  </si>
  <si>
    <t>D=C*B</t>
  </si>
  <si>
    <t xml:space="preserve"> DUAGHTER BOOSTER STATIONS</t>
  </si>
  <si>
    <t xml:space="preserve"> DAUGHTER BOOSTER STATIONS</t>
  </si>
  <si>
    <t>Sl. No.</t>
  </si>
  <si>
    <t>Description of Item</t>
  </si>
  <si>
    <t xml:space="preserve"> Quantity for 1 (one) no. De-compression unit installation</t>
  </si>
  <si>
    <t xml:space="preserve"> Total Quantity for 6 (six) nos. De-compression unit installations</t>
  </si>
  <si>
    <t xml:space="preserve">Total Amount  exclusive of GST 6 (six) nos. De-compression unit installations 
(in Rs.) </t>
  </si>
  <si>
    <t>PART I-CIVIL WORKS</t>
  </si>
  <si>
    <t>Site clearance and Earth Work</t>
  </si>
  <si>
    <t>Earth work in surface excavation not exceeding 30 cm in depth but exceeding 1.5 m in width as well as 10 sqm on plan including disposal of excavated earth for all leads and lifts, Excavated portion to be neatly rammed, leveled, dressed &amp; compacted to receive bed concrete.Carting away excess excavated earth / debris as directed by the project manager outside the premises to any place designated by the local authority from site by mechanical transport.Item also include cutting and removing of bushes /tress with 30m girth (to be measured at 1.0m above ground) etc. ( Approval of location of disposal from local authority is in scope of contractor.)</t>
  </si>
  <si>
    <t>All kinds of soil</t>
  </si>
  <si>
    <t>Sqm</t>
  </si>
  <si>
    <t>Earth work in excavation by mechanical means (Hydraulic excavator) / manual means over areas (exceeding 30 cm in depth, 1.5 m in width as well as 10 sqm on plan but upto depth of 3.0m) including dewatering of both ground and surface water in all season, removal of slurry generated while excavation and keeping the area free of water with necessary shoring, strutting required for keeping earth in position etc. and packing cavities (wherever required) including disposal of excess excavated earth and stacking of required excavated earth, for all leads and lifts, Excavated portion to be neatly rammed, leveled, dressed &amp; compacted to receive bed concrete.Carting away excess excavated earth / debris as directed by the project manager outside the premises to any place designated by the local authority from site by mechanical transport. ( Approval of location of disposal from local authority to be in scope of contractor.)</t>
  </si>
  <si>
    <t>Cum</t>
  </si>
  <si>
    <t>Ordinary rock</t>
  </si>
  <si>
    <t>Filling with available earth (excluding rock) free from vegetation in foundation or trenches or embankments in layers (each layer should not exceed 15 cm) including poking by rods, profusely watering, consolidating with surface vibrator, compacting to achieve soil proctor density of 98% , for all leads and lifts, all complete as per directions of Engineer - In - charge.</t>
  </si>
  <si>
    <t xml:space="preserve">Earth work in filling with good quality imported earth from approved source in the layers of 150 mm and compacted up to 95% to its MDD  and any plan dimension including all testing, watering, rolling each layer with 1/2 tonne roller or wooden or steel rammers, and every 3rd and top-most layer with power roller of minimum 8 tonnes and dressing / filling up ground depressions etc. complete in all respect as per scope of work, detailed construction drawings , as per technical specifications and directions of the Engineer-in-charge.                                                                             </t>
  </si>
  <si>
    <t>CEMENT CONCRETE</t>
  </si>
  <si>
    <t>Providing and laying in position ready mixed plain cement concrete below foundation,&amp; flooring, trenching and mass concrete,coping etc  curing with all leads and lifts as per direction of the Engineer - in - charge.</t>
  </si>
  <si>
    <t>a</t>
  </si>
  <si>
    <t>PCC 1:2:4(1 Cement:2 Coarse sand: 4 stone aggregate 20mm nominal size)</t>
  </si>
  <si>
    <t>b</t>
  </si>
  <si>
    <t>PCC 1:3:6(1 Cement:3 Coarse sand: 6 stone aggregate 20mm nominal size)</t>
  </si>
  <si>
    <t>REINFORCED CEMENT CONCRETE</t>
  </si>
  <si>
    <t>FORMWORK</t>
  </si>
  <si>
    <t>Providing Centering and shuttering including strutting, propping etc. and removal of form work for all level.</t>
  </si>
  <si>
    <t>For Foundations, footings,  base of columns, plinth Beam, trenches etc</t>
  </si>
  <si>
    <t>Walls (any thickness) including attached pilasters, butteresses, plinth and string courses etc.</t>
  </si>
  <si>
    <t>STEEL REINFORCEMENT</t>
  </si>
  <si>
    <t>Supply and placing in position Steel reinforcement TMT grade Fe415/Fe500 for R.C.C. work including straightening, cutting, bending, placing in position and binding all complete at all levels. Item also include the provision of necessary  chairs and spacer and cost of  binding wire etc complete. The chairs and spacer bars provided will not be measured for payment.</t>
  </si>
  <si>
    <t>MT</t>
  </si>
  <si>
    <t>RCC</t>
  </si>
  <si>
    <t xml:space="preserve">Providing and laying in position  ready mixed M-25 grade concrete for reinforced cement concrete work in super structure such as colums,beams,walls,etc. cement content as per approved design mix, manufactured in fully automatic batching plant and transported to site of work in transit mixer for all leads and at all levels, having continuous agitated mixer, manufactured as per mix design of specified grade for reinforced cement concrete work, including pumping of R.M.C. from transit mixer to site of laying , excluding the cost of centering, shuttering finishing and reinforcement, including cost of admixtures in recommended proportions as per IS : 9103 to accelerate/ retard setting of concrete, improve workability without impairing strength and durability as per direction of the Engineer - in - charge. Cement content considered in this item is 330 kg/cum. Excess/ less cement used as per design mix is payable/ recoverable separately. </t>
  </si>
  <si>
    <t>For all works upto plinth level</t>
  </si>
  <si>
    <t xml:space="preserve">For all works above plinth level upto floor v level </t>
  </si>
  <si>
    <t>Providing and fixing factory made precast RCC perforated drain covers, having concrete of strength not less than M-25,of size 500x500x50mm, reinforced with 8mm dia c/c bothways  T.M.T.hoop bars,including providing 50mm dia perforations @100 to125 mm c/c, including providing edge binding with M.S. flats of size 50mm  x 1.6 mm complete, all as per direction of Engineer-in-charge.</t>
  </si>
  <si>
    <t>Each</t>
  </si>
  <si>
    <t>CC BLOCK work</t>
  </si>
  <si>
    <t>Providing and laying  cement blocks (solid blocks)masonry with 200 mm thick blocks upto plinth level and super structure above plinth level up to top level of building in cement mortar 1:4 (1 cement : 4 coarse sand ). The rate includes providing and placing in position 2 Nos 6 mm dia M.S. bars at every third course of masonry work.</t>
  </si>
  <si>
    <t>Upto Plinth level</t>
  </si>
  <si>
    <t>Above plinth level</t>
  </si>
  <si>
    <t>FINISHING</t>
  </si>
  <si>
    <t>12 mm cement internal  plaster(1Cement :3 Coarse sand) on walls of all heights at all levels in perfect line and level</t>
  </si>
  <si>
    <t>Painting with APEX/Wheathershield make exterior paint with one coat of primer and two or more coat of approved paint on new work wherever required to achieve even shade and colour for all heights and levels.</t>
  </si>
  <si>
    <t>STEEL WORK</t>
  </si>
  <si>
    <t>Steel work welded in built up sections/ framed work, including cutting, hoisting, fixing in position and applying a priming coat of approved steel primer and two coats of synthetic enamel using structural steel etc. as required.</t>
  </si>
  <si>
    <t>In gratings, frames, guard bar, ladder, railings, brackets, gates,insert plates,angle inserts,Y angles and similar works</t>
  </si>
  <si>
    <t>Kgs</t>
  </si>
  <si>
    <t>Providing and fixing in concrete at all levels and positions, bolts with nuts and washers, pipe sleeves etc. including painting the exposed surfaces with two coats of approved paint, providing grease to exposed area of bolts, welding wherever necessary, complete as per drawing, specifications and instruction of engineer in charge (PCC blocks, jigs and fixtures will not be paid extra) and protecting the same till final erection.</t>
  </si>
  <si>
    <t>FLOORING</t>
  </si>
  <si>
    <t>52 mm thick cement concrete flooring with concrete hardener topping, under layer 40 mm thick cement concrete 1:2:4 (1 cement : 2 coarse sand : 4 graded stone aggregate 20 mm nominal size) and top layer 12 mm thick cement hardener consisting of mix 1:2 (1 cement hardener mix : 2 graded stone aggregate 6 mm nominal size) by volume, hardening compound mixed @ 2 litre per 50 kg of cement or as per manufacturer’s specifications. This includes cost of cement slurry, but excluding the cost of nosing of steps etc. complete.</t>
  </si>
  <si>
    <t>RCC precast Panelled compound wall</t>
  </si>
  <si>
    <t>Supplying and fixing precast RCC M30 panells (minimum 50mm thick) in grooved precast RCC M30 posts (minimum section 140mmx125mm) for compound wall upto 3.0 M height including excavation, PCC 1:3:6 encasing for the posts (minimum 600mmx600mmx750mm), shuttering, reinforcement etc complete as per drawing, specification and direction of the Engineer. (payment shall be made in sqm for the laid area above floor level)</t>
  </si>
  <si>
    <t>Paver Block</t>
  </si>
  <si>
    <t xml:space="preserve">Providing and laying paving of pre cast concrete  interlocking pavers made of M30 grade concrete of 80mm thickness of approved pattern make, size, of compressive strength 300KG /sq cm. Paver blocks should be laid with sand cushion as required with a gap of 1.5mm between the blocks filled with sand including paving and curb gap to be filled with concrete of same grade of concrete pavers   </t>
  </si>
  <si>
    <t>DISMANTLING/DEMOLISHING</t>
  </si>
  <si>
    <t>Demolishing of   Cement Concrete (PCC)of all grades manually/ mechanical means including disposal of debris as directed by the Engineer. Debris shall be disposed outside the site and this shall be entirly Contractor's responsibility irrespective of any Lead.</t>
  </si>
  <si>
    <t>Demolishing of  RCC of all grades manually/ mechanical means including disposal of debris as directed by the Engineer. Debris shall be disposed outside the site and this shall be entirly Contractor's responsibility irrespective of any Lead.</t>
  </si>
  <si>
    <t xml:space="preserve">TOTAL FOR CIVIL WORKS </t>
  </si>
  <si>
    <t>Quantity for 1(one) no. De-compression unit installation</t>
  </si>
  <si>
    <t xml:space="preserve"> Total Quantity for 6(six) nos. De-compression unit installations</t>
  </si>
  <si>
    <t>Total amount exclusive of GST for 6 nos decompression skids</t>
  </si>
  <si>
    <t>PART IV  :  STEEL STRUCTURAL WORKS</t>
  </si>
  <si>
    <t>ST-1</t>
  </si>
  <si>
    <t xml:space="preserve"> Structural  Steel Works for unloading platform  &amp; Other Allied Structures</t>
  </si>
  <si>
    <t>Supply of steel consisting of Plates, Rolled steel joists, Channels, Angles, Tubes,  Rectangular / Square Hollow Steel sections, Fascia, Flashings, Rain water pipe &amp; Gutter  etc, straightening of raw steel if required .
Preparation of all necessary Fabrication drawings ( Based on MECON Design  drawings )  including bill of materials .                 
Fabrication of Steel structures as per Fabrication drawings (including preparation of supplementary sketches and detailed bill of materials )  supply of bolts, nuts, washers , shims, packs, putty, gas, welding electrodes and all other consumables,  as required.
Cleaning and preparation of all steel surfaces by Mechanical Cleaning to St 3  of  Swedish Standard  for painting , Supply  and  application of  One Coat  of  Primer Paint  of  Zinc Phosphate in Phenolic  Alkyd  medium  40 microns  DFT, Intermediate  Primer  Coat of  Zinc Phosphate in  Phenolic Alkyd  medium  40 microns DFT,  One Coat of  Intermediate Paint  of  Synthetic  MIO  ( ie: Micaceous  Iron  Oxide)  75 microns  DFT, supply and application  of 2 coats  of  Finishing  paint   Synthetic Enamel  25  microns DFT  / coat. Finishing Coat shall be applied one Coat before erection and one coat after erection . The total thickness of paint shall be 205 Microns.   
Loading , Transportation and Unloading and Delivery at erection site of all fabricated structures up to height of about 12 M, erection, alignment and welding of all structures true to line, level, plumb and dimension, including rectification if any, splicing , site assembly all as per technical specifications and drawings, touch up painting, including supply of  paint,  where paint  is damaged.</t>
  </si>
  <si>
    <t>Tons</t>
  </si>
  <si>
    <t>ST-2</t>
  </si>
  <si>
    <t>Structure Steel Works for Miscellaneous Structures like Grating, Handrails, Hoardings etc</t>
  </si>
  <si>
    <t>Supplying, Fabricating &amp; Erecting in position steel structures fabricated out of MS Girders, channels, Tees, angle, flats, plate, square hollow sections pipes etc. conforming to IS:2062 and/or from pipes conforming to IS:1161 for structural purpose for cascade supporting structure, loading/unloading platform, Gratings for platform, catladder,handrails, hoardings for sinages,Lcv stand, etc. of any size/dia for required design including cutting, welding, bolting,  hoisting, fixing in position, including application of one coat of primer at shop and second coat of primer at site after erection and two coats of finishing paint at site .The work is to be completed in all respect as per specification ,scope of work,  detailed construction drawings and directions of the Engineer-in-charge.</t>
  </si>
  <si>
    <t>KG</t>
  </si>
  <si>
    <t>[ Rate to include cost of all labour, nut, bolts, tools, tackles, hire charges royalties, levies, transportation, scrap value, gas cutting, welding, other consumables,  paints, compressed air, water, electric power etc. all complete.]</t>
  </si>
  <si>
    <t>ST-3</t>
  </si>
  <si>
    <t>Providing and fixing Fencing Gates</t>
  </si>
  <si>
    <t xml:space="preserve">Supplying, fabricating &amp; fixing fencing gates fabricated from pipes conforming to IS:1161 and plates conforming to IS:2062 &amp; fixing of GI weldmesh made from 3mm GI wire @ 75 mm bothways to structural steel frame by means of welding/bolting, painting with enamel paint in approved shade including supply of all raw materials, bolts, electrodes, transportation etc complete as per enclosed sketch, technical specifications and directions of the Engineer-In-Charge.  </t>
  </si>
  <si>
    <t>a)</t>
  </si>
  <si>
    <t>4m Wide x 2.1m High</t>
  </si>
  <si>
    <t>ST- 4</t>
  </si>
  <si>
    <t>Providing and Fixing 6 O/P Chequered Plate Covers</t>
  </si>
  <si>
    <t xml:space="preserve">Providing and fixing chequered plate in approved panel or over steel structure including cutting, welding, hoisting, fixing in position, and applying two or more coats of approved quality synthetic enamel over a priming coat of approved steel primer etc complete as per scope detailed drawings , technical specifications and directions of the Engineer-In-Charge.  </t>
  </si>
  <si>
    <t xml:space="preserve">[Rate to include cost of all labour, nut, bolts, stiffening sections, bars tools, tackles, hire charges, royalties, levies, transportation, scrap value, gas cutting, welding, other consumables, paints, compressed air, water, electric power etc. all complete.] </t>
  </si>
  <si>
    <t xml:space="preserve">Notes: </t>
  </si>
  <si>
    <t xml:space="preserve"> Rate to include cost of all labour, tools, tackles, equipment, hire charges, supply of all materials such as structural steel, purlins, nuts, bolts, washers, screws, seals, wire ropes,flashing,fitting and fixtures,gutter, rain water pipes and bends, electrodes, edge colour coated sheets for signage works,primer,  paint and all consumables etc. with all bye works and sundry works complete in all respect.</t>
  </si>
  <si>
    <t>The quantities indicated are estimated values and hence are approximate. Final payment will be made based on actual quantities to be certified by the Purchaser.</t>
  </si>
  <si>
    <t>The cost of MS bolts (permanent and service), washers, electrodes, putty, gases, cost of straightening the raw materials, cutting of flats from plates and providing splices, paints, tools, plants, etc., as required for the work shall be deemed to be included in the quoted rates.</t>
  </si>
  <si>
    <t>All handling and transport charges of raw materials and fabricated structures including double handling, as required, for completion of work in accordance with Time schedule, are deemed be included in the quoted rates.</t>
  </si>
  <si>
    <t>All accessories like MS tower bolts, MS Pivot, MS Wheels, MS Tee section, locking arrangement etc. shall be measured by weight only.</t>
  </si>
  <si>
    <t>Contractor shall ensure proper alignment and smooth operation of Gate.</t>
  </si>
  <si>
    <t>TOTAL FOR STRUCTURAL WORKS</t>
  </si>
  <si>
    <t xml:space="preserve">Total Amount  exclusive of GST for 6 (six) nos. De-compression unit installations 
(in Rs.) </t>
  </si>
  <si>
    <t>D=B*C</t>
  </si>
  <si>
    <t>PART III- Mechanical &amp; Tubing Works</t>
  </si>
  <si>
    <t xml:space="preserve">Laying with PVC heavy duty tube clamp of  Swagelok/Parker/DK-Lok/Vaishnavi Hydraulics/Vardhaman bearings/AK Industries, Pneumatic testing with Nitrogen at 280 bar and commissioning of SS tubes along with fittings and valves as given below and as per Technical Specification and scope of work including handling, lifting, transportation from stores to  location of De-compression unit stations.  </t>
  </si>
  <si>
    <t xml:space="preserve">¾”OD X 0.095” min Wall thk.,Material SS316SS Tube </t>
  </si>
  <si>
    <t xml:space="preserve">½”OD X 0.083” min Wall thk.,Material SS316 SS Tube </t>
  </si>
  <si>
    <t>Size 1/4” NPT (M) x 3/8” OD, SS316 (Rated pressure : 5000 PSI @ 70°F Temperature : 0°F to 400°F)</t>
  </si>
  <si>
    <t>Cross</t>
  </si>
  <si>
    <t>2.10</t>
  </si>
  <si>
    <t xml:space="preserve">3/4" OD X 3/4”  X 3/4" OD X3/4" OD Material : SS316(Rated pressure : 5000 PSI @ 70°F Temperature : 0°F to 400°F) </t>
  </si>
  <si>
    <t>Supply of SS Ball Valves of Make:Swagelok/Parker/SSP conforming to MECON’s Technical Specification for SS Ball Valves of following sizes, specifications as indicated below :</t>
  </si>
  <si>
    <t>Conductive Core Thermoplastic Hose (Make:SWAGELOK/PARKER/SYNFLEX/OPW)</t>
  </si>
  <si>
    <t>Handling (including lifting and transportation from Client's store within city to  location of Decompression unit)  and erecting in position, the following equipment on the foundation   .  Contractor's scope  includes supply of all material and accessories including but not limited to any fixtures, clamps, gasket, nut bolts, etc.. Scope also includes supply of all lifting tools / necessary accessories and hiring of cranes for same.</t>
  </si>
  <si>
    <t xml:space="preserve">Cascade 4500/3000 water capacity. Erection on foundation </t>
  </si>
  <si>
    <t>Supply, erection &amp; commissioning of following miscellaneous items as per technical specification and at locations (within the location of Decompression unit) as directed by EIC</t>
  </si>
  <si>
    <t>1.1.1</t>
  </si>
  <si>
    <t>1.1.2</t>
  </si>
  <si>
    <t>1.1.3</t>
  </si>
  <si>
    <t>SECTION-D : SUPPLY, ERECTION OF STRUCTURAL WORKS</t>
  </si>
  <si>
    <t xml:space="preserve"> Quantity for 1(one) no. De-compression unit installation</t>
  </si>
  <si>
    <t>PART II-ELECTRICAL WORKS</t>
  </si>
  <si>
    <t>ELECTRICAL WORKS -SUPPLY</t>
  </si>
  <si>
    <t xml:space="preserve">Supply  of  lighting  fixtures  complete  with  mounting bracket,  flame  proof/non flame  proof  type  LIght fixture,glands, lugs etc. including civil works with pipe inserts   for   cables   and   all associated works   as   per specifications,  drawings  and  instruction  of  Engineer-in-charge.  Work to be completed in all respects.Make of all equipments shlal be as per approved make list
</t>
  </si>
  <si>
    <r>
      <t xml:space="preserve">Street lighting pole 6mtr high GI octagonal pole  complete with bracket, GI clamps for fixing flame proof control gear box  as  per  tender  drawing  </t>
    </r>
    <r>
      <rPr>
        <sz val="12"/>
        <color indexed="8"/>
        <rFont val="Arial"/>
        <family val="2"/>
      </rPr>
      <t xml:space="preserve"> &amp; tender specification  .</t>
    </r>
  </si>
  <si>
    <t>No's</t>
  </si>
  <si>
    <t>b)</t>
  </si>
  <si>
    <t>4 x 24 W Flame proof street light Ex-d type fixture with T5 lamp, control gear in cast alluminium allow LM6 enclosure and toughened glass cover. The encloser shall be of IP: 65 suitable for Zone 1&amp; 2 gas group IIA &amp; IIB with all accessories.   (Similar to CGL model  FSL 424 )</t>
  </si>
  <si>
    <t>c)</t>
  </si>
  <si>
    <t>FLP Junction box for terminating Loop in &amp; Loop Out cable.</t>
  </si>
  <si>
    <t>d)</t>
  </si>
  <si>
    <t>16A Rotary Switch in FLP LM6 Aluminium alloy , IP 65 enclosure  for controlling canopy light fittings.</t>
  </si>
  <si>
    <t xml:space="preserve">No </t>
  </si>
  <si>
    <t>Earthing pits comprising, 3.5 meter long 50 mm dia. GI pipe electrode, charcoal, salt, GI earthing conductor for interconnecting the electrodes,6mm thick CI checked plate for cover  ,CI earth pit marker, erection accessories confirming to IS- 3043 and as per technical specification.It shall also include brick masonry chamber and all other  civil works</t>
  </si>
  <si>
    <t>Galvanised (GI) earth conductor .</t>
  </si>
  <si>
    <t>GI Strip (50X6) mm</t>
  </si>
  <si>
    <t>Mtr.</t>
  </si>
  <si>
    <t>GI Strip (25X3) mm</t>
  </si>
  <si>
    <t>16 sq.mm braded copper wire</t>
  </si>
  <si>
    <t>Crocodile Clamp-Brass</t>
  </si>
  <si>
    <t>Supply of 1.1kV grade XLPE insulated, PVC sheathed ST2 , FRLS  armoured Cables (conforming to IS:7098 and specification) of following sizes:</t>
  </si>
  <si>
    <t>4 x 16  mm2 A2XFY</t>
  </si>
  <si>
    <t>4 x 2.5 mm2 2XWY</t>
  </si>
  <si>
    <t>Mtr</t>
  </si>
  <si>
    <r>
      <t>Supply of 1.1 Kv grade cable FLP,double compression type</t>
    </r>
    <r>
      <rPr>
        <sz val="10"/>
        <rFont val="Arial"/>
        <family val="2"/>
      </rPr>
      <t xml:space="preserve">  </t>
    </r>
    <r>
      <rPr>
        <sz val="12"/>
        <rFont val="Arial"/>
        <family val="2"/>
      </rPr>
      <t>Brass</t>
    </r>
    <r>
      <rPr>
        <sz val="12"/>
        <color theme="1"/>
        <rFont val="Arial"/>
        <family val="2"/>
      </rPr>
      <t xml:space="preserve"> cable glands as per Tender Specification for the following sizes of cables:</t>
    </r>
  </si>
  <si>
    <r>
      <t xml:space="preserve">Supply of 1.1 Kv grade cable with heavy duty crimping type  </t>
    </r>
    <r>
      <rPr>
        <sz val="12"/>
        <rFont val="Arial"/>
        <family val="2"/>
      </rPr>
      <t>Copper</t>
    </r>
    <r>
      <rPr>
        <sz val="12"/>
        <color theme="1"/>
        <rFont val="Arial"/>
        <family val="2"/>
      </rPr>
      <t xml:space="preserve"> lugs etc as per Tender Speciifcation for the following sizes of cables:</t>
    </r>
  </si>
  <si>
    <t>Supply of following sizes of class 'B' G.I.Pipe  including all material and labour as per specification and drawings approved</t>
  </si>
  <si>
    <t>50 mm NB</t>
  </si>
  <si>
    <t>80 mm NB</t>
  </si>
  <si>
    <t>FLP LM6, Aluminium alloy, Junction Box suitable for termination of 2 Nos. of 4C X 16 sq.mm, A2XFY cable and one number of 4C X 2.5 Sq.mm FRLS A2XFY cable .</t>
  </si>
  <si>
    <t>TOTAL FOR ELECTRICAL (SUPPLY) WORKS</t>
  </si>
  <si>
    <t xml:space="preserve"> ELECTRICAL WORKS - ERECTION</t>
  </si>
  <si>
    <t>Erection, Testing &amp; Commissioning  of of  lighting  fixtures  complete  with  mounting bracket,  flame  proof/non flame  proof  type  LIght fixture,glands, lugs etc. including civil works with pipe inserts   for   cables   and   all associated works   as   per specifications,  drawings  and  instruction  of  Engineer-in-charge.  Work to be completed in all respects.Make of all equipments shlal be as per approved make list</t>
  </si>
  <si>
    <t>4 x 14 W Flame proof street light Ex-d type fixture with T5 lamp, control gear in cast alluminium allow LM6 enclosure and toughened glass cover. The encloser shall be of IP: 65 suitable for Zone 1&amp; 2 gas group IIA &amp; IIB with all accessories.   (Similar to CGL maodel  FSL 424 or equivalent)</t>
  </si>
  <si>
    <t>Erection, Testing and Commissioning of Earthing pits comprising, 3.5 meter long 50 mm dia. GI pipe electrode, charcoal, salt, GI earthing conductor for interconnecting the electrodes,6mm thick CI checked plate for cover  ,CI earth pit marker, erection accessories confirming to IS- 3043 and as per technical specification.It shall also include brick masonry chamber and all other  civil works</t>
  </si>
  <si>
    <t>Laying, Termination, Testing &amp; Commissioning  of 1.1kV grade XLPE insulated, PVC sheathed ST2 , FRLS  armoured Cables (conforming to IS:7098 and specification) of following sizes:</t>
  </si>
  <si>
    <t>Installation, Commissioning of 1.1 Kv grade cable double compression type  Brass cable glands as per Tender Specification for the following sizes of cables:</t>
  </si>
  <si>
    <r>
      <t xml:space="preserve">Installation, Commissioning of 1.1 Kv grade cable with heavy duty crimping type  </t>
    </r>
    <r>
      <rPr>
        <sz val="12"/>
        <rFont val="Arial"/>
        <family val="2"/>
      </rPr>
      <t>Copper</t>
    </r>
    <r>
      <rPr>
        <sz val="12"/>
        <color theme="1"/>
        <rFont val="Arial"/>
        <family val="2"/>
      </rPr>
      <t xml:space="preserve"> lugs etc as per Tender Speciifcation for the following sizes of cables:</t>
    </r>
  </si>
  <si>
    <t>Erection, Testing &amp; Commissioning  of following sizes of class 'B' G.I.Pipe  including  all associated civil  work  with all material and labour as per specification and drawings approved .</t>
  </si>
  <si>
    <t>FLP LM6, Aluminium alloy, Junction Box suitable for termination of 2 Nos. of 4C X 16 sq.mm, A2XFY and one number of 4C X 2.5 Sq.mm FRLS A2XFY cable .</t>
  </si>
  <si>
    <t>TOTAL FOR ELECTRICAL (Erection) WORKS</t>
  </si>
  <si>
    <t>TOTAL FOR ELECTRICAL (SUPPLY+ERECTION) WORKS</t>
  </si>
  <si>
    <t>Note for Electrical :</t>
  </si>
  <si>
    <t>Above quantities  are estimated quantities and may change during detail engineering as per site condition. Successful Tenderer shall supply the equipments, at the same rate ,as per these change quantities. Payment shall be made as per quantities erected.</t>
  </si>
  <si>
    <t>Makes of all equipemnts shall be as per preferred make list.Items for which preferred makes are not indicated shall be provided only after approval of the make by owner / consultant.</t>
  </si>
  <si>
    <t xml:space="preserve"> Description </t>
  </si>
  <si>
    <t xml:space="preserve"> Quantity for 1(one) no. of CNG mother station</t>
  </si>
  <si>
    <t>Total Quantity for 3 (Three) nos. of CNG mother station</t>
  </si>
  <si>
    <t xml:space="preserve">Total Amount  exclusive of GST for 3 (Three) nos. of CNG mother station 
(in Rs.) </t>
  </si>
  <si>
    <t>PART - I : CIVIL WORKS</t>
  </si>
  <si>
    <t>Site clerance and earth Work</t>
  </si>
  <si>
    <t>Earth work in surface excavation not exceeding 30 cm in depth but exceeding 1.5 m in width as well as 10 sqm on plan including disposal of excavated earth for all leads and lifts, Excavated portion to be neatly rammed, leveled, dressed &amp; compacted to receive bed concrete.Carting away excess excavated earth / debris as directed by the project manager outside the premises to any place designated by the local authority from site by mechanical transport.Item also include cutting and removing of bushes /tress with 30m girth (to be measured at 1.0m above ground) etc. (Approval of location of disposal from local authority is in scope of contractor.)</t>
  </si>
  <si>
    <t>Felling of trees of the girth (measured at a height 1 m above ground level ) including cutting of trunks and branches , removing the roots and stacking of serviceable materials and disposal unserviceable material.</t>
  </si>
  <si>
    <t>a) beyond 30 cm Girth  upto  and including  60 cm girth</t>
  </si>
  <si>
    <r>
      <t xml:space="preserve">Earth work in excavation by mechanical means (Hydraulic excavator) / manual means </t>
    </r>
    <r>
      <rPr>
        <sz val="12"/>
        <rFont val="Arial"/>
        <family val="2"/>
      </rPr>
      <t>over areas (exceeding 30 cm in depth, 1.5 m in width as well as 10 sqm on plan but upto depth of 3.0m) including dewatering of both ground and surface water in all season, removal of slurry generated while excavation and keeping the area free of water with necessary shoring, strutting required for keeping earth in position etc. and packing cavities (wherever required) including disposal of excess excavated earth and stacking of required excavated earth, for all leads and lifts, Excavated portion to be neatly rammed, leveled, dressed &amp; compacted to receive bed concrete.Carting away excess excavated earth / debris as directed by the project manager outside the premises to any place designated by the local authority from site by mechanical transport. ( Approval of location of disposal from local authority to be in scope of contractor.)</t>
    </r>
  </si>
  <si>
    <t>same as above but beyond 3.0m in depth</t>
  </si>
  <si>
    <r>
      <t>Earth work in excavation by mechanical means (Hydraulic excavator) / manual means</t>
    </r>
    <r>
      <rPr>
        <sz val="12"/>
        <color indexed="10"/>
        <rFont val="Arial"/>
        <family val="2"/>
      </rPr>
      <t xml:space="preserve"> </t>
    </r>
    <r>
      <rPr>
        <sz val="12"/>
        <rFont val="Arial"/>
        <family val="2"/>
      </rPr>
      <t>over areas (exceeding 30 cm in depth, 1.5 m in width as well as 10 sqm on plan but upto depth of 3.0M) including dewatering of both ground and surface water in all season, removal of slurry generated while excavation and keeping the area free of water with necessary shoring, strutting required for keeping earth in position etc. packing cavities (wherever required) including disposal of excess excavated earth and stacking of required excavated earth, for all leads and lifts, Excavated portion to be neatly rammed, leveled, dressed &amp; compacted to receive bed concrete.Carting away excess excavated earth / debris as directed by the project manager outside the premises to any place designated by the local authority from site by mechanical transport. ( Approval of location of disposal from local authority to be in scope of contractor.)</t>
    </r>
  </si>
  <si>
    <t>Ordinary Rock</t>
  </si>
  <si>
    <t>Hard Rock (Blasting Prohibited)</t>
  </si>
  <si>
    <t>Earth filling from available earth (excluding rock) under floors and other places with special compaction to achieve dry density of 95% standard proctor density with excavated surplus earth including cost of excavation reclaiming from spoil heaps within plant site as per instruction of the Consultant at all heights/depths, transporting, depositing, compacting and dressing, trimming complete as desired in layers not exceeding 15 cms including watering, consolidating by mechanical means as per specifications and instructions of the Consultant.</t>
  </si>
  <si>
    <t>Supplying and filling in foundation and plinth with river sand under floors for all leads and lifts, including watering, ramming, consolidating and dressing complete.</t>
  </si>
  <si>
    <r>
      <t>Providing and injecting  chemical  emlusions for pre-construction  anti-termite treatement and creating continious chemical  barrier under and  all round the  column  pits, wall trenches,  excavation top  surface of plinth  filling, junction, external  perimeter of buildings, expamsion joins surrounding of pipes and conduit etc. complete.  (plinth area of the building at ground level  shall only be measured)    with chlorpyriphos/Lindance E.C. 20% with 1% concentration.</t>
    </r>
    <r>
      <rPr>
        <sz val="12"/>
        <color indexed="8"/>
        <rFont val="Arial"/>
        <family val="2"/>
      </rPr>
      <t>Work to be executed by approved agency and specified guarantee for 07 years shall be furnished by the tenderer.</t>
    </r>
  </si>
  <si>
    <t>Providing and laying in position ready mixed plain cement concrete below foundation,&amp; flooring, trenching and mass concrete,coping etc  including shuttering ,curing with all leads and lifts as per direction of the Engineer - in - charge.</t>
  </si>
  <si>
    <t>PCC 1:2:4 (1 Cement: 2 Coarse sand: 4 Stone aggregate 20mm nominal size)</t>
  </si>
  <si>
    <t>PCC 1:3:6 (1 Cement: 3 Coarse sand:  6 Stone aggregate 20mm nominal size)</t>
  </si>
  <si>
    <t>PCC 1:4:8 (1 Cement: 4 Coarse sand: 8 Stone aggregate 20mm nominal size)</t>
  </si>
  <si>
    <t>DAMP-PROOF COURSE (DPC)</t>
  </si>
  <si>
    <t>Providing and laying damp proof course 40mm thick with cement concrete 1:2:4 (1 cement : 2 coarse sand : 4 graded stone aggreate 20mm nominal size) including providing and mixing of water proofing compound @ 2% of cement content and providing and applying two layers of bitumen of grade 80/100 of approved quality using 1.7 kg/ sqm on damp proof course after cleaning the surface with brushes and finally with a piece of cloth likely soaked in kerosene oil complete and as directed by the Project Manager.</t>
  </si>
  <si>
    <t>For Foundations, footings,  base of columns, plinth Beam etc</t>
  </si>
  <si>
    <t>Suspended floors, roofs, landings, balconies and access platform ,lintels etc.</t>
  </si>
  <si>
    <t>Columns, Pillars, Piers, Abutments, Posts and Struts</t>
  </si>
  <si>
    <t>Thermo-Mechanically Treated bars</t>
  </si>
  <si>
    <t xml:space="preserve">Providing and laying in position  ready mixed M-25 grade concrete for reinforced cement concrete work in super structure such as coloums, beams, walls, etc cement content as per approved design mix, manufactured in fully automatic batching plant and transported to site of work in transit mixer for all leads and at all levels, having continuous agitated mixer, manufactured as per mix design of specified grade for reinforced cement concrete work, including pumping of R.M.C. from transit mixer to site of laying, excluding the cost of centering, shuttering finishing and reinforcement, including cost of admixtures in recommended proportions as per IS : 9103 to accelerate/ retard setting of concrete, improve workability without impairing strength and durability as per direction of the Engineer - in - charge. Cement content considered in this item is 330 kg/cum. Excess/ less cement used as per design mix is payable/ recoverable separately. </t>
  </si>
  <si>
    <t>Add/deduct for using extra /less cement in the items of design mix over and above the specified cement content therein.</t>
  </si>
  <si>
    <t xml:space="preserve">Providing and laying  cement blocks (solid blocks) masonry Grade M 7.5 with 200 mm thick blocks upto plinth level and super structure above plinth level up to top level of building in cement mortar 1:4 (1 cement : 4 coarse sand ). </t>
  </si>
  <si>
    <t>Upto floor V level</t>
  </si>
  <si>
    <t>Brick work with bricks of class designation  5.0 with Mortar 1:6 (1Cement: 6 Coarse sand) in all levels.</t>
  </si>
  <si>
    <t>Providing and fixing 75 mm thick M-25 factory made RCC drain/trench cover including cost of shuttering and minimum reinforement@ 8mm dia TMT Fe-500  bars @100mm c/c bothway. The RCC cover shall be encased with 100mm wide 1.6mm thick MS sheet alongwith 2 nos 12mm dia bar for hook etc complete including painting of MS sheet .</t>
  </si>
  <si>
    <t>Providing and fixing 100mm thick M-25 factory made RCC drain/trench cover including cost of shuttering and minimum reinforement@ 8mm dia TMT Fe-500  bars @100mm c/c bothway in two layers. The RCC cover shall be encased with 100mm wide 1.6mm thick MS sheet alongwith 2 nos 12mm dia bar for hook etc complete including painting of MS sheet .</t>
  </si>
  <si>
    <t>STONE CLADDING WORKS</t>
  </si>
  <si>
    <t xml:space="preserve">Providing and fixing Granite Stone gang saw cut (mirror polished and machine cut) of thickness 18 mm for wall lining, dispenser pedestal, platform, counter, staircase etc including nosing etc., backing filled with a grout of average 12-15 mm thick in cement mortar 1:3 (1 cement : 3 coarse sand), including pointing with white cement mortar 1:2 (1 white cement : 2 marble dust) with an admixture of pigment to match the granite shade .(Basic rate of Granite : Rs1500/sqm).
</t>
  </si>
  <si>
    <t>Supplying and fixing rolling shutters of approved make, made of required size M.S. laths, interlocked together through their entire length and jointed together at the end by end locks, mounted on specially designed pipe shaft with brackets, side guides and arrangements for inside and outside locking with push and pull operation complete, including the cost of providing and fixing necessary 27.5 cm long wire springs manufactured from high tensile steel wire of adequate strength conforming to IS: 4454 - part 1 and M.S. top cover of required thickness for rolling shutters.</t>
  </si>
  <si>
    <t>80 x1.25 mm M.S. laths with 1.25 mm thick top cover including Providing and fixing ball bearing for rolling shutters and providing mechanical device chain and crank operation for operating rolling shutters for all sizes and at all levels including two coats of approved quality synthetic enamel paint  over a coat of primer.</t>
  </si>
  <si>
    <t>Steel work welded in built up sections/ framed work, including cutting, hoisting, fixing in position and applying two coats of approved   quality   Synthetic   enamel paint over a primer coat using structural steel etc. as required.</t>
  </si>
  <si>
    <t>In gratings, frames, guard bar, ladder, railings, brackets, gates, insert plates, angle insets incuding Y anges  and similar works including two coats of approved   quality   Synthetic   enamel paint over a primer coat.</t>
  </si>
  <si>
    <t>Providing and fixing MS tube hand rail of approved size by welding etc to steel ladder railing, balcony railing, staircase railing and similar works, including two coats of approved   quality   Synthetic   enamel paint over a primer coat.</t>
  </si>
  <si>
    <t>Providing and laying R.C.C. vacuum dewatering concrete flooring with floor hardener of approved make to be sprinkeled at the rate of 5 kg/sqm before mechanical troweeling as per manufacturer's specifications including mixing, tamping mechanically, consolidating, leveling cement concrete of grade M25 in grade slab, 200/150 thick including suction drying, mechanical trowelling (power float) and finishing, curing, cutting expansion grooves and filling expansion grooves with polysulphide joint fillers complete as specified and directed including  shuttering but excluding reinforcement, including doweled construction joints as per drawings.</t>
  </si>
  <si>
    <t>Providing and fixing Ist quality ceramic glazed wall tiles conforming to IS:15622 (thickness to be specified by the manufacturer), of approved make,in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</si>
  <si>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sqm</t>
  </si>
  <si>
    <t>Providing and laying rectified Glazed Ceramic floor tiles of size 300x300 mm or more (thickness to be specified by the manufacturer), of 1st quality conforming to IS : 15622, of approved make, in approved colours, laid on 20 mm thick cement mortar 1:4 (1 Cement: 4 Coarse sand), including grouting the joints with white cement and matching pigments etc., complete.</t>
  </si>
  <si>
    <t xml:space="preserve">Providing and laying vitrified floor tiles in different sizes (thickness to be specified by the manufacturer) with water absorption less than 0.08% and conforming to IS : 15622, of approved make, in all colours and shades, laid on 20mm thick cement mortar 1:4 (1 cement : 4 coarse sand), including grouting the joints with white cement and matching pigments etc., complete.Size of Tile 600 x 600 mm </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</si>
  <si>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</si>
  <si>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</si>
  <si>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jointless cement mortar of mix 1:4 (1 cement :4 coarse sand) admixed with water proofing compound conforming to IS : 2645 and approved by Engineer-in-charge including laying glass fibre cloth of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 All above operations to be done in order and as directed and specified by the Engineerin-Charge :Work to be executed by approved agency and specified guarantee for 07 years shall be furnished by the tenderer.</t>
  </si>
  <si>
    <t>With average thickness of 120 mm and minimum thickness at khurra as 65 mm.</t>
  </si>
  <si>
    <t>Providing and fixing on wall face unplasticised Rigid PVC rain water pipes conforming to IS : 13592 Type A, including jointing with seal ring conforming to IS : 5382, leaving 10 mm gap for thermal expansion complete with PVC moulded fittings and accessories like Couplers, Tees, Bends, Shoes, PVC pipe clamps &amp; fastner complete in all respects and as directed by Engineer-in- Charge</t>
  </si>
  <si>
    <t>110 mm diameter</t>
  </si>
  <si>
    <t>Rm</t>
  </si>
  <si>
    <t>12 mm cement internal  plaster on walls of all heights at all levels in perfect line and level</t>
  </si>
  <si>
    <t>18 mm external cement plaster in two coats under layer 12 mm thick cement plaster 1:5 (1 cement: 5 coarse sand) and a top layer 6 mm thick cement plaster 1:5 (1 cement : 5 fine sand) for all heights and levels in perfect line and level</t>
  </si>
  <si>
    <t>6 mm cement plaster of mix :</t>
  </si>
  <si>
    <t xml:space="preserve">1:3 (1 cement : 3 fine sand) in ceiling in perfect line and level at all levels </t>
  </si>
  <si>
    <t xml:space="preserve">15mm thick Cement plaster 1:6 (1Cement : 6 coarse Sand) outer walls </t>
  </si>
  <si>
    <t>Wall painting with premium acrylic emulsion paint, having VOC (Volatile Organic Compound ) content less than 50 grams/ litre, of approved brand and manufacture, including applying two or more coats wherever required, to achieve even shade and colour for all heights and levels.Item includes applying pop putty and one coat of primer.</t>
  </si>
  <si>
    <t>Painting with synthetic enamel paint, having VOC (Volatile Organic Compound) content less than 150 grams/ litre, of approved brand and manufacture, including applying two or more coats over a coat of primer wherever required to achieve  even shade and colour for all heights and levels</t>
  </si>
  <si>
    <t>Painting with APEX/Wheathershield make exterior paint with one coat of primer and two or more  coat of approved paint on new work wherever required to achieve  even shade and colour for all heights and levels</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</si>
  <si>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</si>
  <si>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t>
  </si>
  <si>
    <t>Anodised alumunium (anodised as per IS:1868 of required shade and coating as per AC-15)</t>
  </si>
  <si>
    <t>For fixed portion such as frame etc</t>
  </si>
  <si>
    <t>For shutter of door window etc</t>
  </si>
  <si>
    <t>Providing and fixing 12 mm thick prelaminated particle board flat pressed three layer or graded wood particle board conforming to IS: 12823 Grade l Type ll, in panelling fixed in aluminum doors, windows shutters and partition frames with C.P. brass / stainless steel screws etc. complete as per architectural drawings and directions of engineer-in-charge.</t>
  </si>
  <si>
    <t>Pre-laminated particle board with decorative lamination on one side and balancing lamination on other side</t>
  </si>
  <si>
    <t>Providing and fixing double action hydraulic floor spring of approved brand and manufacture conforming to IS : 6315, having brand logo embossed on the body / plate with double spring mechanism and door weight upto 125 kg, for doors, including cost of cutting floors, embedding in floors as required and making good the same matching to the existing floor finishing and cover plates with brass pivot and single piece M.S. sheet outer box with slide plate etc. complete as per the direction of Engineer-in-charge</t>
  </si>
  <si>
    <t>With stainless steel cover plate minimum 1.25 mm thickness</t>
  </si>
  <si>
    <t>Providing and fixing glazing in aluminium door, window, ventilator shutters and partitions etc. with EPDM rubber / neoprene gasket etc. complete as per the architectural drawings and the directions of engineer-in-charge. (Cost of aluminium snap beading shall be paid in basic item):</t>
  </si>
  <si>
    <t>With float glass panes of 5.50 mm thickness</t>
  </si>
  <si>
    <t>Providing &amp; fixing colour coated aluminium hardware fittings with approved quality and shade as per IS specifications/as approved by Consultant to woodwork with cadmium plated MS screws, suitable sockets in masonry/concrete surface if required including all bye-works complete as per specification, drawing and instruction of Consultants (fittings shall not be paid separately in composite items which specify inclusions of fittings)</t>
  </si>
  <si>
    <t>a) Butt hinges (extruded section 125 mm x 75 mm x 4 mm)</t>
  </si>
  <si>
    <t>Nos</t>
  </si>
  <si>
    <t xml:space="preserve">b) Tower bolts (with barrel &amp; bolts of extruded section -  </t>
  </si>
  <si>
    <t xml:space="preserve">(i) 200 mm x 10 mm </t>
  </si>
  <si>
    <t xml:space="preserve">c) Sliding door bolts including locking arrangement (aldrop)  </t>
  </si>
  <si>
    <t>(i) 250 mm long x 16 mm dia rod</t>
  </si>
  <si>
    <t>d) Grip handle without back plate of approved IS brand</t>
  </si>
  <si>
    <t xml:space="preserve"> (i) 125 mm long </t>
  </si>
  <si>
    <t>e) floor stopper of double type for door shutters up to 40 mm thick</t>
  </si>
  <si>
    <t>(i) rubber - double type</t>
  </si>
  <si>
    <t>f) Providing &amp; fixing approved quality hydraulic door closer conforming to IS:3564 (Everite or equivqlent)  as directed by Consultant</t>
  </si>
  <si>
    <t xml:space="preserve">ROAD WORK &amp; External development </t>
  </si>
  <si>
    <t>Providing and laying at or near ground level factory made kerb stone of M-25 grade cement concrete in position to the required line, level and curvature, jointed with cement mortar 1:3 (1 cement: 3 coarse sand), including making joints with or without grooves (thickness of joints except at sharp curve shall not to more than 5mm), including making drainage opening wherever required complete etc. as per direction of Engineer-in-charge (length of finished kerb edging shall be measured for payment). (Precast C.C. kerb stone shall be approved by Engineer-in-charge).SIZE : (150MMX600MM)</t>
  </si>
  <si>
    <t>Preparation and consolidation of sub grade with power road roller of 8 to 12 tonne capacity after excavating earth to an average of 22.5 cm depth, dressing to camber and consolidating with road roller including making good the undulations etc. and re-rolling the sub grade and disposal of surplus earth with lead upto 50 metres.</t>
  </si>
  <si>
    <t>Extra for compaction of earth work in embankment under optimum moisture conditions to give at least 98% of the maximum dry density (proctor density).</t>
  </si>
  <si>
    <t xml:space="preserve">Providing and laying 10-40mm well graded granular stone aggregate for wet mix macadam as base course compacted thickness 135mm done in two layers  (each layer compacted from 200 mm to 135 mm) including all materials, labours, plant and machinary includinng all lead and lift, loading, unloading, transporting, stacking, spreading to line, level gade and camber, compacting, watering etc., complete with vibratory roller compactor 8 to 10 tonne to attain 98% of max. dry density </t>
  </si>
  <si>
    <t>Construction of dry lean cement concrete sub base over a prepared sub-grade with coarse and fine aggregate conforming to IS:383, the size of coarse aggregate not exceeding 25 mm, aggregate cement ratio not to exceed 15:1, aggregate gradation after blending to be as per specifications, cement content not to be less than 150kg/cum optimum moisture content to be determined during trial length construction, concrete strength not to be less than 10 Mpa at 7 days, mixed in a batching plant, transported to site, for all leads &amp; lifts, laid with a mechanical paver, compacting with 8-10 tonne vibratory roller, finishing and curing etc. complete as per direction of Engineer-in- charge.</t>
  </si>
  <si>
    <t xml:space="preserve">Providing and laying paving of pre cast concrete  interlocking pavers made of M30 grade concrete of 80mm thickness of approved pattern make, size, of compressive strength 300KG /sq cm. Paver blocks should be laid on 150mm thk DLC  and sand cushion as required with a gap of 1.5mm between the blocks filled with sand including paving and curb gap to be filled with concrete of same grade of concrete pavers   </t>
  </si>
  <si>
    <t xml:space="preserve">WATER SUPPLY &amp; SANITARY </t>
  </si>
  <si>
    <t>Providing and fixing  PVC water tank of approved make with ISI mark and conforming to IS 12701 and with GI fittings for inlet, outlet, Over flow, scour float valve, connections of required size and dia. Including connections and hoisting/fixing the same tank on roof and other places at all heights with all bye-works complete at all leads and lifts as per drawings, specifications and instructions of the Engineer Incharge. (Support of tank on brick/RCC/PCC will be paid under relevant items)</t>
  </si>
  <si>
    <t>a) 1000 litres capacity</t>
  </si>
  <si>
    <t>Providing and fixing white glazed vitreous china European water closet with ISI mark - Studio type with cistern (EWC) of superior quality 81cm high, double trap syphonic pattern, 'P' or 'S' trap, with low level cistern with cover with siphon and standard flush fittings, plastic seat cover &amp; lid of superior approved quality, CP brass bar hinges, screws, bolts, rubber, buffers 15mm dia PVC inlet pipe connection and CP brass angle stopcock, fixing EWC to floor with floor trap for waste water and necessary brass screws, all complete at all leads and lifts as per manufacturer's specifications and instructions of the Engineer-In-charge.</t>
  </si>
  <si>
    <t>Supplying, fitting and fixing white glazed vitreous china wash basin of superior quality - HSW No. 10032 model  or equivalant with ISI mark and size 550mm x 430mm, having single or double holes with 15 mm CP brass pillar tap - JAQUAR Continental series No. 011, CP brass chain and plugs, 32mm CP brass waste coupling, PVC flexible waste pipe, 15mm PVC inlet water pipe connection, CI cantilever brackets embedded in 1:2:4 concrete, 15 mm CP brass angle stopcock - JAQUAR Continental series No. 053, etc. filling the gaps between basin and wall with white cement etc. all complete at all leads and lifts as per drawings, specifications and instructions of the Engineer-In-charge.</t>
  </si>
  <si>
    <t>Supplying, fabricating and laying UPVC pipes BS 5255 including collars, bends and specials, taking out waste water and soil waste from toilets to the nearest gully trap or inspection chamber including the cost of all material, labour, leads &amp; lifts, transportation, taxes, duties, all as per specifications, drawings and directions of the Engineer-In-charge.</t>
  </si>
  <si>
    <t>a) 75 mm dia</t>
  </si>
  <si>
    <t>b) 110 mm dia</t>
  </si>
  <si>
    <t>c) 160 mm dia</t>
  </si>
  <si>
    <t>Supply and fixing of Floor trap with SS grating to waste water pipe connection.</t>
  </si>
  <si>
    <t>1) 75mm dia of weight not less than 4.8 Kgs.</t>
  </si>
  <si>
    <t>Providing and fixing white glazed vitreous china large flat back, channel flushing, front lipped standing urinal size 590x375x390mm of superior quality from approved make (similar to HSW No. 60002 model with ISI mark,with push valve, 15 mm PVC flexible inlet connection, 15mm CP brass angle cock, 15mm dia CP brass spreaders connceted to matching connecting pipe from cistern and 32mm dia PVC waste pipe upto floor all as per directions of the Engineer-In-charge (partitions excluded).</t>
  </si>
  <si>
    <t>Providing and fixing 15mm CP brass long body bib cock with wall flange - JAQUAR Continental series No. CON-047KN or equivalant at all leads and lifts as per drawings, specifications and instructions of the Engineer-In-charge.</t>
  </si>
  <si>
    <t>Providing and fixing 15mm CP brass concealed stop cock (extra heavy body) with adjustable wall flange - JAQUAR Continental series No. CON-087KN or equivalant at all leads and lifts as per drawings, specifications and instructions of the Engineer-In-charge.</t>
  </si>
  <si>
    <t>Providing and fixing 15mm CP brass angular stop cock - JAQUAR Continental series No. CON-059KN or equivalant at all leads and lifts as per drawings, specifications and instructions of the Engineer-In-charge.</t>
  </si>
  <si>
    <t>Providing and fixing  CP brass health faucet with 8mm dia, 1m long flexible tube and wall hook with NRV- JAQUAR Allied series No. ALD-CHR-577 or equivalant at all leads and lifts as per drawings, specifications and instructions of the Engineer-In-charge.</t>
  </si>
  <si>
    <t xml:space="preserve">Supplying, fitting and laying upvc solvent weld plumbing pipe conforming ASTM D-1785 with all necessary fittings such as bends, tees, elbows, reducers, unions, nipples, plugs, clamps, fixtures, etc., in masonry / concrete works etc., complete at all leads and lifts as per drawings, specifications and instructions of the Engineer-In-charge. </t>
  </si>
  <si>
    <t>a) 50 mm nominal bore</t>
  </si>
  <si>
    <t>b) 40 mm nominal bore</t>
  </si>
  <si>
    <t>c) 32 mm nominal bore</t>
  </si>
  <si>
    <t>d) 25 mm nominal bore</t>
  </si>
  <si>
    <t>e) 20 mm nominal bore</t>
  </si>
  <si>
    <t>f) 15 mm nominal bore</t>
  </si>
  <si>
    <r>
      <t>Providing minimum 6mm thick</t>
    </r>
    <r>
      <rPr>
        <b/>
        <sz val="12"/>
        <rFont val="Arial"/>
        <family val="2"/>
      </rPr>
      <t xml:space="preserve"> polished float glass mirror</t>
    </r>
    <r>
      <rPr>
        <sz val="12"/>
        <rFont val="Arial"/>
        <family val="2"/>
      </rPr>
      <t>, bevelled edge, of approved make fixed to with 6mm thick marine plywood sheet backing with</t>
    </r>
    <r>
      <rPr>
        <u/>
        <sz val="12"/>
        <rFont val="Arial"/>
        <family val="2"/>
      </rPr>
      <t xml:space="preserve"> </t>
    </r>
    <r>
      <rPr>
        <sz val="12"/>
        <rFont val="Arial"/>
        <family val="2"/>
      </rPr>
      <t>teakwood</t>
    </r>
    <r>
      <rPr>
        <b/>
        <u/>
        <sz val="12"/>
        <rFont val="Arial"/>
        <family val="2"/>
      </rPr>
      <t xml:space="preserve"> </t>
    </r>
    <r>
      <rPr>
        <sz val="12"/>
        <rFont val="Arial"/>
        <family val="2"/>
      </rPr>
      <t xml:space="preserve"> beading, fixing arrangements all complete at all leads and lifts as per drawings, specifications and instructions of the Engineer-In-charge.</t>
    </r>
  </si>
  <si>
    <t>Mirror size- 750x450mm</t>
  </si>
  <si>
    <t>Providing and fixing recessed toilet paper roll holder including roller white glazed vitreous china, HSW No. 40.025 or approved equivalent make</t>
  </si>
  <si>
    <t>Providing and fixing CP brass towel rail 600mm long, 20 mm dia with CP brackets fixed to wall with SS screws and TW guttas.</t>
  </si>
  <si>
    <t>Construction of brick masonry inspection chamber with full bricks, in CM 1:5, provided with a light duty CI covers conforming to IS:1726, 610 x 455 mm, weight not less than 52 kg, embedding the CI frame in 100 mm thick RCC top slab,  neatly finished including 12mm thick plastering on both faces in CM 1:6, rounding, float coat of neat cement finish on the inner side, PCC bedding etc., all complete including excavtion and backfilling, shuttering, painting the frame and cover with two coats of approved anti corrosive paint etc., as per specifications and direction of Consultant.</t>
  </si>
  <si>
    <t xml:space="preserve">c) Internal size 450x450 </t>
  </si>
  <si>
    <t>Providing yard gully trap 150x100mm with CI grating 150 x 150mm and water tight light weight CI covers conforming to IS:1726 of size 300x300mm including half-brick masonry in CM (1:4) plastered neatly with CM (1:4) on both faces, 100mm thick PCC bed of mark M-10C, necessary excavation, complete as per direction of the Consultant.</t>
  </si>
  <si>
    <t>Supplying, fitting and fixing superior quality gun metal gate valve (full way) of "LEADER" make or equivalent with ISI mark</t>
  </si>
  <si>
    <t>a) 32mm dia</t>
  </si>
  <si>
    <t>MISCELLANEOUS WORK</t>
  </si>
  <si>
    <t xml:space="preserve">Providing and laying manually or by pumping at all positions a ready mix non-shrink cementitious grout of compressive strength specified below for specified works  e.g. base grouting of rotating equipment and other installation complete in all respects as per scope of work, detailed construction drawings , technical specifications and directions of the Engineer-In-Charge.       </t>
  </si>
  <si>
    <t xml:space="preserve">a) Having compressive strength of 30 N/mm2 </t>
  </si>
  <si>
    <t>Per bag of 25 Kg</t>
  </si>
  <si>
    <t>[1) Approved makes are ACC,  FOSROC, ROFF, SEIKA QUALCRETE.</t>
  </si>
  <si>
    <t>2) Minimum coverage as per manufacturers recommendations shall be applied in absence of actual field consumption data.]</t>
  </si>
  <si>
    <t>3. To be read in conjunction with relevent clause of PJS.</t>
  </si>
  <si>
    <t>Providing and fixing concertina coil fencing with punched tape concertina coil 600mm dia 10metre openable length(total length 90m) having 50 nos. rounds per 6 metre length, upto 3 m height of wall with existing angle iron 'Y' shaped placed 2.4 m or 3.00 m apart and with 9 horizontal R.B.T. reinforced barbed wire, stud tied with G.I. staples and G.I. clips to retain horizontal including necessary bolts or G.I. barbed wire tied to angle iron all complete as per direction of Engineer-in-charge with reinforced barbed tape (RBT)/ Spring core (2.5mm thick) wire of high tensile strength of 165 kg/sq.mm with tape (0.52 mm thick) and weight 43.478 gm/metre. (cost of M.S. angle, C.C.blocks shall be paid separately)</t>
  </si>
  <si>
    <t>supply and installation of high grade rubber and PVC made Speed Breakers at ingress and egress. Make, size and type shall be as per directions of Engineer-In-Charge</t>
  </si>
  <si>
    <t>Providing and mixing approved water proofing admixture as per the manufacturer's specification including cost of  material complete with all byeworks as per drawing, manufacturer's specifications and instruction of the Engineer-In-charge.</t>
  </si>
  <si>
    <t>per bag of 50kg cement used</t>
  </si>
  <si>
    <t xml:space="preserve">a) Liquid water proofing compound of approved make (similar to Prolapin 421 IC/Plastocrete - N) </t>
  </si>
  <si>
    <r>
      <t>Providing and laying stone ballast 40 to 115 mm size in layers upto 200mm thickness (wherever not covered in respective SOR items) with spreading &amp; blinding material like sand, stone grit and compaction with mechanical means, watering etc.</t>
    </r>
    <r>
      <rPr>
        <b/>
        <sz val="12"/>
        <rFont val="Arial"/>
        <family val="2"/>
      </rPr>
      <t xml:space="preserve"> under floors/foundations,  plinth protection &amp; as per drawings</t>
    </r>
    <r>
      <rPr>
        <sz val="12"/>
        <rFont val="Arial"/>
        <family val="2"/>
      </rPr>
      <t xml:space="preserve">  including cost of material complete in all respect as per scope of work, detailed construction drawings as per technical specifications and directions of the Engineer-in-charge.</t>
    </r>
  </si>
  <si>
    <t>Providing and fixing G.I. chain link fabric fencing of required width in mesh size 50x50 mm including strengthening with 2 mm dia wire or nuts, bolts and washers as required complete as per the direction of Engineer-In-charge. The cost of structural steel and PCC shall be paid separately.</t>
  </si>
  <si>
    <t xml:space="preserve">Made of G.I. wire of dia 4 mm </t>
  </si>
  <si>
    <t>Supplying &amp; Spreading of trap / granite /quartzite/gniss crusher broken stone metal of following size for the sub all lead &amp; lift e.t.c. complete</t>
  </si>
  <si>
    <t>a) 40 mm metal</t>
  </si>
  <si>
    <t>Demolishing of   Cement Concrete (PCC) of all grades manually/mechanical means including disposal of debris as directed by the Engineer. Debris shall be disposed outside the site and this shall be entirly Contractor's responsibility irrespective of any Lead.</t>
  </si>
  <si>
    <t>Demolishing of CC block work/brick work / stone masonry of all grades manually/ mechanical means including disposal of debris as directed by the Engineer. Debris shall be disposed outside the site and this shall be entirly Contractor's responsibility irrespective of any Lead.</t>
  </si>
  <si>
    <t>Demolishing barbed wire or flexible wire rope in fencing including making rolls and staking  as directed by the Engineer.</t>
  </si>
  <si>
    <t xml:space="preserve">SOAK PIT AND SEPTIC TANK </t>
  </si>
  <si>
    <t xml:space="preserve">Providing and construction of septic tank  in brick masonry and base and top slab  in RCC M25 complete in all respect as per scope of work, detailed construction drawings, technical specifications and directions of the Engineer-in-charge. </t>
  </si>
  <si>
    <t>Making soak pit with  2.5 m diameter 3.0 metre deep with 45 x 45 cm dry brick honey comb shaft with bricks and S.W. drain pipe 100 mm diameter, 1.8 m long complete as per standard design. With class7.5 bricks</t>
  </si>
  <si>
    <t>Supply and placing NP2 class R.C.C. pipes with collars jointed with stiff mixture of cement mortar in the proportion of (1:2): With 150mm dia</t>
  </si>
  <si>
    <t>BORE WELL</t>
  </si>
  <si>
    <t>Boring, drilling the borewell of 6.5  inch dia with casing/strainer pipe of approved make by suitable method prescribed in IS:2800 (P-I) with 300 mm dia PVC outer casing pipe till required depth including labour, hire and running charges of all equipment, tools, plants, machineries&amp; fittings required for the job, supply and fixing required capacity submersible pump of approved make with electrical cabling &amp;accessories,flushing &amp; development of borewell, providing borewell water and yield test reports etc all complete as per direction of the Engineer.</t>
  </si>
  <si>
    <t>a) Drilling in all type of strata upto 100 Mtr depth.</t>
  </si>
  <si>
    <t>b) Drilling in all type of strata beyond 100 Mtr and upto 200 Mtr depth.</t>
  </si>
  <si>
    <t>c) Supplying and fixing in position in borewell UPVC casing pipe 7inch dia as per IS:12818 at all depths including fittings, accessories etc.</t>
  </si>
  <si>
    <t>d) Supplying and fixingin position Submersible pump of required capacity with electrical cables, fittings, fixtures etc.-3HP , 30 Stage Motor 
259 to 702 feet : Head Ra...
1440 to 4320 ltrs/hrs : F...
4" OD, 1.25" Delivery
Single Phase</t>
  </si>
  <si>
    <t>TOTAL FOR CIVIL WORKS</t>
  </si>
  <si>
    <t>Total Quantity for 3(Three) nos. of CNG mother station</t>
  </si>
  <si>
    <t>Total Amount for 3 (Three) nos. of CNG mother stations exclusive of GST 
(in Rs.)</t>
  </si>
  <si>
    <t xml:space="preserve"> PART II-ELECTRICAL WORKS</t>
  </si>
  <si>
    <t xml:space="preserve"> ELECTRICAL WORKS -SUPPLY</t>
  </si>
  <si>
    <r>
      <t>Street lighting pole 6mtr high GI octagonal pole  complete with bracket, GI clamps for fixing flame proof Junction Box,  and other accessories as required as  per  standard  drawing</t>
    </r>
    <r>
      <rPr>
        <sz val="12"/>
        <color indexed="10"/>
        <rFont val="Arial"/>
        <family val="2"/>
      </rPr>
      <t xml:space="preserve"> </t>
    </r>
    <r>
      <rPr>
        <sz val="12"/>
        <color indexed="8"/>
        <rFont val="Arial"/>
        <family val="2"/>
      </rPr>
      <t xml:space="preserve"> &amp; tender specification.
</t>
    </r>
  </si>
  <si>
    <t>4 x 24 W Flame proof street light Ex-d type fixture with T5 lamps, control gear in cast alluminium alloy LM6 enclosure and toughened glass cover with all accessories. The enclosure shall be of IP: 65 suitable for Zone 1&amp; 2 gas group IIA &amp; IIB .   Similar to CGL model  FSL 424 .</t>
  </si>
  <si>
    <r>
      <t>Surface mounted LED type lighting fixture  including 36 W LED Lamp,driver and other accessories   Similar to CGL cat.No. LCTLR-36-CDL.</t>
    </r>
    <r>
      <rPr>
        <sz val="12"/>
        <color indexed="8"/>
        <rFont val="Arial"/>
        <family val="2"/>
      </rPr>
      <t xml:space="preserve">
</t>
    </r>
  </si>
  <si>
    <t>e)</t>
  </si>
  <si>
    <t>Surface mounted Industrial vapour proof IP65 luminaire including 39 W LED,driver ,with polycarbonate housing and  other accessories similar to Wipro model LE20-491-XXX-67-XX.</t>
  </si>
  <si>
    <t>f)</t>
  </si>
  <si>
    <t>Energy saving surface mounted 6 W LED decorative  Luminaire with LED lamp, driver,thermally conductive housing and PMMA diffuser.Similar to CG Catl No. LCSR-06-CDL.</t>
  </si>
  <si>
    <t>g)</t>
  </si>
  <si>
    <t>7 W LED Light fitting,Linear mirror light provided with high output PMMA diffuser, LED lamp ,driver and other accessories .Similar to CG cat. No. LCL-07-CDL.</t>
  </si>
  <si>
    <r>
      <t>Supply of the underlight for the canopy as specified including FLP lighting fixture,  72W LED lamp , driver ,similar to Baliga Cat.No. ECRF-236,  FLP juction b</t>
    </r>
    <r>
      <rPr>
        <sz val="12"/>
        <color indexed="8"/>
        <rFont val="Arial"/>
        <family val="2"/>
      </rPr>
      <t xml:space="preserve">ox etc. as required.
</t>
    </r>
  </si>
  <si>
    <t>1200mm sweep Ceiling fan including suitable down rod.Energy star rating for the equipment shall be considered 5 star rated.</t>
  </si>
  <si>
    <t>380mm Sweep Exhaust fan, single phase propeller type having bird screen mesh /louvers complete with mounting bracket, rubber pads of suitable thickness to absorb vibrations, etc.Energy star rating for the equipemnt shall be considered as 5 star rated.</t>
  </si>
  <si>
    <t>380mm Sweep FLP Exhaust fan, single phase propeller type having bird screen mesh /louvers complete with mounting bracket, rubber pads of suitable thickness to absorb vibrations, etc.Energy star rating for the equipemnt shall be considered as 5 star rated.</t>
  </si>
  <si>
    <r>
      <t>Supplying and fixing suitable size GI box with modular plate and cover in front on surface or in recess, including providing and fixing modular socket along</t>
    </r>
    <r>
      <rPr>
        <sz val="10"/>
        <color indexed="17"/>
        <rFont val="Arial"/>
        <family val="2"/>
      </rPr>
      <t xml:space="preserve"> </t>
    </r>
    <r>
      <rPr>
        <sz val="12"/>
        <rFont val="Arial"/>
        <family val="2"/>
      </rPr>
      <t xml:space="preserve">with modular switch of required rating as specified </t>
    </r>
    <r>
      <rPr>
        <sz val="12"/>
        <color indexed="8"/>
        <rFont val="Arial"/>
        <family val="2"/>
      </rPr>
      <t>below, connections etc. as required.outlet and</t>
    </r>
  </si>
  <si>
    <t xml:space="preserve">16A/6A , 5 in 1 socket outlet with safety shutter along with 16A Piano switch in modular type boxes </t>
  </si>
  <si>
    <t>16A ,Socket outlet with safety shutter along with C Curve,16A TP MCB in modular type boxes .</t>
  </si>
  <si>
    <t xml:space="preserve">6A , 5 in 1 socket outlet  along with 6A Piano switch in modular type boxes </t>
  </si>
  <si>
    <t xml:space="preserve">Nos. </t>
  </si>
  <si>
    <t xml:space="preserve">Supply of Switchboards  :
</t>
  </si>
  <si>
    <t xml:space="preserve">a) </t>
  </si>
  <si>
    <t>Floor mounted PDB consiisting of Bus bar chamber, Capacitor panel, Incoming and Outgoing feeders as per Tender Drg.No.MEC/23RT/01/E1/D2/CN/ST/0413 &amp; tender specification.</t>
  </si>
  <si>
    <r>
      <t>Floor mounted Emergency panel consisting of  bus bar chamber,   cable   alley,   incoming &amp; outgoing MCCB feeders as specified in tender drg. no. MEC/23RT/01/E1/D2/CN/ST/0414</t>
    </r>
    <r>
      <rPr>
        <sz val="12"/>
        <color indexed="8"/>
        <rFont val="Arial"/>
        <family val="2"/>
      </rPr>
      <t xml:space="preserve"> &amp; as per tender specification.
</t>
    </r>
  </si>
  <si>
    <t xml:space="preserve">Wall/Column  mounted  LDB-1 (For Building Lighting Points) as    specified in   tender drg. no. MEC/23RT/01/E1/D2/CN/ST/0415 &amp; as per tender specification.
</t>
  </si>
  <si>
    <r>
      <t>Wall/Column  mounted  LDB-2 (For Building Power  Points) as  specified  in  tender drg. no. MEC/23RT/01/E1/D2/CN/ST/0416 &amp; as per tender specification</t>
    </r>
    <r>
      <rPr>
        <sz val="12"/>
        <color indexed="8"/>
        <rFont val="Arial"/>
        <family val="2"/>
      </rPr>
      <t xml:space="preserve">
</t>
    </r>
  </si>
  <si>
    <r>
      <t>Wall/Column  LDB-3 (For Outdoor Lighting)  consisting  of  PB, indication Lamp etc. as  specified  in  tender drg. no. MEC/23RT/01/E1/D2/CN/ST/0417 &amp; as per tender specification</t>
    </r>
    <r>
      <rPr>
        <sz val="12"/>
        <color indexed="8"/>
        <rFont val="Arial"/>
        <family val="2"/>
      </rPr>
      <t xml:space="preserve">
</t>
    </r>
  </si>
  <si>
    <t>LT Distribution box (2 mm thk. SMC sheet) 160 AMPS ,TPN,MCCB 415 V, 50kA for 1 sec., IP 55, cable entry side and bottom  as per tender specification along with mounting arrangement and other accessories-BESCOM APPROVED MAKE.</t>
  </si>
  <si>
    <t>8 SWG GI wire</t>
  </si>
  <si>
    <t>16 sq.mm braided copper wire</t>
  </si>
  <si>
    <t xml:space="preserve">Crocodile Clamp of Brass </t>
  </si>
  <si>
    <r>
      <t>3.5 x 95 mm</t>
    </r>
    <r>
      <rPr>
        <vertAlign val="superscript"/>
        <sz val="12"/>
        <color indexed="8"/>
        <rFont val="Arial"/>
        <family val="2"/>
      </rPr>
      <t>2</t>
    </r>
    <r>
      <rPr>
        <sz val="12"/>
        <color indexed="8"/>
        <rFont val="Arial"/>
        <family val="2"/>
      </rPr>
      <t xml:space="preserve"> A2XFY </t>
    </r>
  </si>
  <si>
    <t>3.5 X 50 mm² A2XFY</t>
  </si>
  <si>
    <t>3.5 X 25 mm² A2XFY</t>
  </si>
  <si>
    <t>4x16  mm² A2XFY</t>
  </si>
  <si>
    <t>4x10  mm² 2XWY</t>
  </si>
  <si>
    <t>4x6 mm² 2XWY</t>
  </si>
  <si>
    <t>4x2.5 mm² 2XWY</t>
  </si>
  <si>
    <t>h)</t>
  </si>
  <si>
    <t>2x2.5 mm² 2XWY</t>
  </si>
  <si>
    <r>
      <t>Supply of 1.1 Kv grade cable FLP,double compression type</t>
    </r>
    <r>
      <rPr>
        <sz val="10"/>
        <rFont val="Arial"/>
        <family val="2"/>
      </rPr>
      <t xml:space="preserve">  </t>
    </r>
    <r>
      <rPr>
        <sz val="12"/>
        <rFont val="Arial"/>
        <family val="2"/>
      </rPr>
      <t>Brass</t>
    </r>
    <r>
      <rPr>
        <sz val="12"/>
        <color indexed="8"/>
        <rFont val="Arial"/>
        <family val="2"/>
      </rPr>
      <t xml:space="preserve"> cable glands as per Tender Specification for the following sizes of cables:</t>
    </r>
  </si>
  <si>
    <r>
      <t xml:space="preserve">Supply of 1.1 Kv grade cable with heavy duty crimping type  </t>
    </r>
    <r>
      <rPr>
        <sz val="12"/>
        <rFont val="Arial"/>
        <family val="2"/>
      </rPr>
      <t>Copper</t>
    </r>
    <r>
      <rPr>
        <sz val="12"/>
        <color indexed="8"/>
        <rFont val="Arial"/>
        <family val="2"/>
      </rPr>
      <t xml:space="preserve"> lugs etc as per Tender Speciifcation for the following sizes of cables:</t>
    </r>
  </si>
  <si>
    <t xml:space="preserve">Supply  of  3CX 95 sq.mm, 11kV(E)  grade XLPE insulated, PVC sheathed ST2 ,Semi conductor screen , aluminium conductor , armoured Cables (conforming to IS:7098 and specification).
</t>
  </si>
  <si>
    <t>Indoor Cable end termination kits suitable for 11 kV, 3x95 sq.mm XLPE cable (Heat shrinkable type).</t>
  </si>
  <si>
    <t>Supply and Wiring with 2X4 sq. mm FRLS PVC insulated copper conductor single core cable in surface/ recessed medium class 25mm PVC conduit alongwith 1 No. 4 sq. mm FRLS PVC insulated copper conductor single core cable for loop earthing as required.</t>
  </si>
  <si>
    <r>
      <t>Point wiring for primary &amp; secondary points of light/Fans</t>
    </r>
    <r>
      <rPr>
        <sz val="12"/>
        <color indexed="8"/>
        <rFont val="Arial"/>
        <family val="2"/>
      </rPr>
      <t xml:space="preserve"> point/ exhaust fan point/ socket point with  FRLS PVC insulated copper conductor single core cable of size indicated below in surface / recessed medium class 19 mm PVC conduit,with piano type switch, phenolic laminated sheet, suitable size G.I. box and earthing the point with FRLS PVC insulated copper conductor single core cable of size indicated below etc. as required.The scope also covers supply and laying of PVC conduit, the pulling of wire from switchbox to lighting/fan point through the conduit and connecting both the ends with all accessories, like switch box, junction boxes &amp; couples, pull boxes etc including breaking of walls /floors, earthing etc.)</t>
    </r>
  </si>
  <si>
    <r>
      <t>a)</t>
    </r>
    <r>
      <rPr>
        <sz val="12"/>
        <color indexed="8"/>
        <rFont val="Arial"/>
        <family val="2"/>
      </rPr>
      <t xml:space="preserve">    </t>
    </r>
    <r>
      <rPr>
        <b/>
        <sz val="12"/>
        <color indexed="8"/>
        <rFont val="Arial"/>
        <family val="2"/>
      </rPr>
      <t>Primary point (For Lighting point)</t>
    </r>
  </si>
  <si>
    <t>Supply &amp; wiring of light point including 1 no. 6 Amp 240 V snap on grid system modular type switch with mounted front plate to match with the interior made with shielded contact (polycarbonate) and along with recess mounting G.I box of adequate size with two no. of 2.5 sq.mm + one (earth green ) runs of 1.5 sq.mm wire etc. as indicated in Sl. No. 14.</t>
  </si>
  <si>
    <r>
      <t>b)</t>
    </r>
    <r>
      <rPr>
        <b/>
        <sz val="12"/>
        <color indexed="8"/>
        <rFont val="Arial"/>
        <family val="2"/>
      </rPr>
      <t>   Secondary points ( For lighting upto 3 points in a group)</t>
    </r>
  </si>
  <si>
    <t>Supply and wiring of subsequent light points controlled by primary points described as above,  with two no. of 2.5 sq.mm + one (earth-green) runs of 1.5 sq.mm wire etc as indicated in Sl. No. 18.</t>
  </si>
  <si>
    <r>
      <t>c)</t>
    </r>
    <r>
      <rPr>
        <b/>
        <sz val="12"/>
        <color indexed="8"/>
        <rFont val="Arial"/>
        <family val="2"/>
      </rPr>
      <t>   Ceiling fan &amp; Exhaust fan points</t>
    </r>
  </si>
  <si>
    <t>Supply and wiring for ceiling/ wall mounted fan point / exhaust fan point with 1 no. 10Amp 240V modular switch and electronic regulator (only for ceiling fans) mounted snap on grid system type front plate to match with the interior made with shielded contact (polycarbonate) and along with recess mounting G.I box of adequate size with two + one (earth green ) runs of 2.5 sq.mm as indicated in Sl. No. 18.</t>
  </si>
  <si>
    <t>d) Primary Point (For 6A Socket Outlet with Switch)</t>
  </si>
  <si>
    <t>Supply and wiring of socket outlet with switch with two no. of 2.5 sq.mm + one (earth-green) runs of 1.5 sq.mm wire etc as indicated in Sl. No. 18.</t>
  </si>
  <si>
    <t>e) Primary Point (For 6A Socket Outlet with Switch)</t>
  </si>
  <si>
    <t>Supply and wiring of susequent socket outlet with switch controlled by Primary point  with two no. of 2.5 sq.mm + one (earth-green) runs of 1.5 sq.mm wire etc as indicated in Sl. No. 18.</t>
  </si>
  <si>
    <t>Supply of following sizes of class 'B' G.I.Pipe  including  all  material and labour as per specification and drawings approved</t>
  </si>
  <si>
    <t>40mm NB</t>
  </si>
  <si>
    <t>100 mm NB</t>
  </si>
  <si>
    <t>Supply of following sizes of PVC Pipe</t>
  </si>
  <si>
    <t>19 mm NB</t>
  </si>
  <si>
    <t>25 mm NB</t>
  </si>
  <si>
    <t>40 mm NB</t>
  </si>
  <si>
    <t>60 mm NB</t>
  </si>
  <si>
    <t>Supply  of  following  including  necessary clamp, bolts, rawl plugs etc.</t>
  </si>
  <si>
    <t>Shock hazard charts</t>
  </si>
  <si>
    <t>First Aid Boxes</t>
  </si>
  <si>
    <t xml:space="preserve">Carbon-di-oxide(CO2) type fire extinguisher 4.5 Kg capacity Complete with gunmetal valve conforming to IS : 3224 With ISI mark, Discharge horn with bend &amp; wall fixing Bracket With Mfg. Test certificate.
</t>
  </si>
  <si>
    <t xml:space="preserve">Caution  boards  
</t>
  </si>
  <si>
    <t>Single Line Diagram in teak wood wall cabinet with glass door</t>
  </si>
  <si>
    <t xml:space="preserve">f) </t>
  </si>
  <si>
    <t xml:space="preserve">Wooden key box with glass cover </t>
  </si>
  <si>
    <t xml:space="preserve">Supply of 1.1kV grade insulated mats required for maintenance of electrical equipment in substation as required including cutting to required shape in running length and including all labour and materials etc. complete and as per directions of Engineer-In-Charge as per IS 15652  and Indian Electricity Rules.
</t>
  </si>
  <si>
    <t>Sq.Mtr.</t>
  </si>
  <si>
    <t>Supply of latest model( 5 stars BEE certified) 1.5 T split AC complete with remote control unit, 5 KVA stablizer, MS painted Stand for outdoor unit etc.</t>
  </si>
  <si>
    <t xml:space="preserve">Supply   of   63kVA ,11/0.433kV Outdoor type, 3 Ph, 50Hz, Aluminium wound,Dyn11, ONAN Distribution   Transformer  complete with all accessories and first oil filled. Termination arrangement for HV side &amp; LV side and all miscellaneous civil materials required to complete HT &amp; LT installation as indiacted in the tender speciifcation no. .
</t>
  </si>
  <si>
    <t>Supply of 150mm GI ladder type cable tray along with all accessories etc.</t>
  </si>
  <si>
    <t xml:space="preserve">Mtrs </t>
  </si>
  <si>
    <t>Supply of 2 Coats of Primer Painted &amp; Fabricated support structure.</t>
  </si>
  <si>
    <t>Kg</t>
  </si>
  <si>
    <t xml:space="preserve">Installation, testing, commissioning  of  lighting  fixtures  complete  with  mounting bracket,  flame  proof/non flame  proof fixture, glands, lugs etc. including minor  civil works with pipe inserts   for   cables   and   all associated   work   as   per specifications,  drawings  and  instruction  of  Engineer-in- charge.  Work to be completed in all respects.
</t>
  </si>
  <si>
    <t>Energy saving surface mounted 6 W LED decorative  Luminaire with LED lamp, driver,thermally conductive housing and PMMA diffuser. Similar to CG Catl No. LCSR-06-CDL.</t>
  </si>
  <si>
    <r>
      <t>Erection , testing and commissioning of the underlight for the canopy as specified including FLP lighting fixture,  72W LED lamp , driver ,similar to Baliga Cat.No. ECRF-236,  FLP juction box etc. as required.</t>
    </r>
    <r>
      <rPr>
        <sz val="12"/>
        <color indexed="8"/>
        <rFont val="Arial"/>
        <family val="2"/>
      </rPr>
      <t xml:space="preserve">
</t>
    </r>
  </si>
  <si>
    <t xml:space="preserve">Installation, testing, commissioning  of Switchboards :
</t>
  </si>
  <si>
    <t>Erection , testing and commissioning of Earthing pits comprising, 3.5 meter long 50 mm dia. GI pipe electrode, charcoal, salt, GI earthing conductor for interconnecting the electrodes,6mm thick CI checked plate for cover  ,CI earth pit marker, erection accessories confirming to IS- 3043 and as per technical specification.It shall also include brick masonry chamber and all other  civil works</t>
  </si>
  <si>
    <t>Crocodile Clamp of Brass</t>
  </si>
  <si>
    <t>Installation, testing, commissioning  of 1.1kV grade XLPE insulated, PVC sheathed ST2 , FRLS  Electrical Power and Control Cables (conforming to IS:7098 and specification) of following sizes:</t>
  </si>
  <si>
    <r>
      <t>Installation, Commissioning of 1.1 Kv grade cable double compression type</t>
    </r>
    <r>
      <rPr>
        <sz val="10"/>
        <rFont val="Arial"/>
        <family val="2"/>
      </rPr>
      <t xml:space="preserve">  </t>
    </r>
    <r>
      <rPr>
        <sz val="12"/>
        <rFont val="Arial"/>
        <family val="2"/>
      </rPr>
      <t>Brass</t>
    </r>
    <r>
      <rPr>
        <sz val="12"/>
        <color indexed="8"/>
        <rFont val="Arial"/>
        <family val="2"/>
      </rPr>
      <t xml:space="preserve"> cable glands as per Tender Specification for the following sizes of cables:</t>
    </r>
  </si>
  <si>
    <r>
      <t xml:space="preserve">Installation, Commissioning of 1.1 Kv grade cable with heavy duty crimping type  </t>
    </r>
    <r>
      <rPr>
        <sz val="12"/>
        <rFont val="Arial"/>
        <family val="2"/>
      </rPr>
      <t>Copper</t>
    </r>
    <r>
      <rPr>
        <sz val="12"/>
        <color indexed="8"/>
        <rFont val="Arial"/>
        <family val="2"/>
      </rPr>
      <t xml:space="preserve"> lugs etc as per Tender Speciifcation for the following sizes of cables:</t>
    </r>
  </si>
  <si>
    <t xml:space="preserve">Installation , Testing and Commissioning of  3CX 95 sq.mm, 11kV(E)  grade XLPE insulated, PVC sheathed ST2 ,Semi conductor screen , aluminium conductor , armoured Cables (conforming to IS:7098 and specification)
</t>
  </si>
  <si>
    <t xml:space="preserve">Installation of  Indoor Cable end termination kits suitable for 11 kV, 3x95 sq.mm XLPE cable (Heat shrinkable type).
</t>
  </si>
  <si>
    <t xml:space="preserve">Installation of following sizes of class 'B' G.I.Pipe including  all associated civil  work  with all material and labour as per specification and drawings </t>
  </si>
  <si>
    <t>Erection, Commissionng of following sizes of PVC Pipe</t>
  </si>
  <si>
    <t>Installation  of  following  including  necessary clamp, bolts, rawl plugs etc.</t>
  </si>
  <si>
    <t>Installation, testing, commissioning  of 1.1kV grade insulated mats required for maintenance of electrical equipment in substation as required including cutting to required shape in running length and including all labour and materials etc. complete and as per directions of Engineer-In-Charge as per IS 15652  and Indian Electricity Rules.</t>
  </si>
  <si>
    <t>Installation of latest model( 5 stars BEE certified) 1.5 T split AC complete with remote, 5 KVA stablizer, MS Stand for outdoor unit etc.</t>
  </si>
  <si>
    <t xml:space="preserve">Installation, testing, commissioning  of 63 KVA , 11 kV/433 V   outdoor    type,3Ph,50Hz, copper wound,Dyn11,ONAN distribution transformer complete with all accessories and first oil filled. Termination arrangement for HV side &amp; LV side .  </t>
  </si>
  <si>
    <t>Intallation testing and commissioning of 150mm,GI Cable traysalong with all accessories, labour , civil works etc.</t>
  </si>
  <si>
    <t>Erection,testing and commissioning  of 2 Coats of Primer Painted &amp; Fabricated support structure.</t>
  </si>
  <si>
    <t>Above quantities  are estimated quantities and may change during detail engineering as per site condition. Contractor shall supply
the equipments, at the same rate ,as per these change quantities. Payment shall be made as per quantities erected.</t>
  </si>
  <si>
    <t>The cable size mentioned in SLD are indicative.The final size shall be based on the actual requirement and the size shall be selected from SOR .</t>
  </si>
  <si>
    <t>Total Amount for 3(Three) nos. of CNG mother stations exclusive of GST
(in Rs.)</t>
  </si>
  <si>
    <t>PART III-INSTRUMENTATION WORKS</t>
  </si>
  <si>
    <t>5.0 KVA ,hot reduntant, 3 phase input(415V+ 10%) and single phase output (230 V+1%) industrial type UPS with battery bank ( Sealed Maiintenance Free VRLA) etc. for 4.0 hours backup for critical load installations including intercoonnecting cables, battery stand, ACDB and all other accessories, complete in all respect including commissioning spares as per technical write up, drawing &amp; datasheet attached.</t>
  </si>
  <si>
    <t>Design, Manufacture, testing, Loading at contractor’s works, Supply&amp; Transportation, Unloading at Project site of Coriolis CNG-Series Mass flow meter (Model CNG 50 with integral local display) based on Coriolis principle of Micro motion, USA with F-series 2700 transmitter  as per the technical specification and data sheet.Mass Flow Meter model shall be certified by statutory authorities W &amp; M India for CNG applications and it is suitable for custody transfer application.</t>
  </si>
  <si>
    <t>5.0 KVA , hot reduntant,3 phase input(415V+ 10%) and single phase output (230 V+1%) industrial type UPS with battery bank ( Sealed Maiintenance Free VRLA) etc. for 4.0 hours backup for critical load installations including intercoonnecting cables, battery stand, ACDB and all other accessories, complete in all respect including commissioning spares as per technical write up, drawing &amp; datasheet attached.</t>
  </si>
  <si>
    <t>Intallation, testing and commissioning of complete Electronic earthing system with necessary accessories like copper stranded conductor, Copper Plates, GI strips, Funnel with wire Mesh,GI pipe,  PVC conduit,bolts,nuts, concrete chamber with CI cover,coke/charcoal, salt &amp; sand etc.,</t>
  </si>
  <si>
    <t>TOTAL FOR SUPPLY + ERECTION WORKS</t>
  </si>
  <si>
    <t xml:space="preserve">Above quantities are estimated quantities and may change during detail engineering as per site condition. Successful Tenderer shall supply the equipments, at the same rate, as per these change quantities. Payment shall be made as per quantities erected.
</t>
  </si>
  <si>
    <t xml:space="preserve">Total Amount for 3(Three) nos. of CNG mother stations exclusive of GST 
(in Rs.) </t>
  </si>
  <si>
    <t>PART - IV : Mechanical &amp; Piping Works</t>
  </si>
  <si>
    <t xml:space="preserve">Laying with PVC heavy duty tube clamp of  Swagelok/Parker/DK-Lok/Vaishnavi Hydraulics/Vardhaman bearings/AK Industries, Pneumatic testing with Nitrogen at 280 bar and commissioning of SS tubes along with fittings, mass flow meter and valves as given below and as per Technical Specification and scope of work including handling, lifting, transportation from stores to  location of CNG stations.  </t>
  </si>
  <si>
    <t xml:space="preserve">1”OD X 0.120” min Wall thk. ,Material SS316 SS Tube </t>
  </si>
  <si>
    <t>Size:¾" OD x ¾" OD x ¾" OD, Material : SS316 ( Rated pressure : 5000 PSI @ 70°F Temperature : 0°F to 400°F)</t>
  </si>
  <si>
    <t>Size:1" OD x 1" OD x 1" OD, Material : SS316(Rated pressure : 5000 PSI @ 70°F Temperature : 0°F to 400°F)</t>
  </si>
  <si>
    <t>¾ " OD, Material : SS316(Rated pressure : 5000 PSI @ 70°F Temperature : 0°F to 400°F)</t>
  </si>
  <si>
    <t>½" OD, Material : SS316(Rated pressure : 6000 PSI @ 70°F Temperature : 0°F to 400°F)</t>
  </si>
  <si>
    <t>1" OD, Material : SS316(Rated pressure : 5000 PSI @ 70°F Temperature : 0°F to 400°F)</t>
  </si>
  <si>
    <t>3/4" OD, Material : SS316(Rated pressure : 5000 PSI @ 70°F Temperature : 0°F to 400°F)</t>
  </si>
  <si>
    <t>½" OD, Material : SS316(Rated pressure : 5000 PSI @ 70°F Temperature : 0°F to 400°F)</t>
  </si>
  <si>
    <t>Size ¼” NPT (M) x 3/8” OD, SS316(Rated pressure : 5000 PSI @ 70°F Temperature : 0°F to 400°F)</t>
  </si>
  <si>
    <t>Size 1/2” NPT (M) x 3/8” OD, SS316(Rated pressure : 5000 PSI @ 70°F Temperature : 0°F to 400°F)</t>
  </si>
  <si>
    <t>Tube Fitting, Male Connector, 3/4 in. Tube OD x 1/2 in. Male NPT(Rated pressure : 5000 PSI @ 70°F Temperature : 0°F to 400°F)</t>
  </si>
  <si>
    <t>Conductive Core Thermoplastic hose (Make: SWAGELOK /PARKER SYNFLEX/ OPW)</t>
  </si>
  <si>
    <t>Handling (including lifting and transportation from Client's store within city to  CNG stations)  and erecting in position, the following equipment  either on the foundation or  on roof at ~ 3 to 4 m above ground level.  Contractor's scope  includes supply of all material and accessories including but not limited to any fixtures, clamps, gasket, nut bolts, etc.. Scope also includes supply of all lifting tools / necessary accessories and hiring of cranes for same.</t>
  </si>
  <si>
    <t xml:space="preserve">Cascade 4500/3000 water capacity. Erection at + 3 to 4.0 M level </t>
  </si>
  <si>
    <t>Design, manufacture, assembly &amp; supply in well packed condition at site of 30 KVA gas generator set complete with acoustic enclosure,Control panel &amp;AMF panel including   30mtrs length of sch.80 inlet pipe,4 nos. of socket welded elbows,2 (TWO) nos. of isolation ball valve of 800# with socket welded ends and Pressure regulators suitable to reduce the incoming gas pressure from 14 to 49 kg/cm2(g) to the  required generator presuure  for connecting to  Gen set, flanges, nut, bolts, gasket, pipe etc all required accessories and control equipment to supply continuous electrical power as per the specification.</t>
  </si>
  <si>
    <t>1.3.1</t>
  </si>
  <si>
    <t>Installation, Testing and Commissioning  of 30 KVA gas generator set complete with Control panel &amp; AMF Panel including hook-up from existing steel pipe line (approx 30mtrs length) to Gen set, flanges, nut bolts, gasket, pipe etc all required accessories and control equipment to supply continuous electrical power as per the specification and all associated civil works.</t>
  </si>
  <si>
    <t xml:space="preserve">  </t>
  </si>
  <si>
    <t xml:space="preserve">Total Amount for 3 (Three) nos. of CNG mother stations exclusive of GST
(in Rs.) </t>
  </si>
  <si>
    <t>PART V :  STEEL STRUCTURAL WORKS</t>
  </si>
  <si>
    <t xml:space="preserve"> Structural  Steel Works for Canopy  &amp; Other Allied Structures</t>
  </si>
  <si>
    <t xml:space="preserve">Supply of steel consisting of Plates, Rolled steel joists, Channels, Angles, Tubes ,  Rectangular / Square Hollow Steel sections, Fascia, Flashings , Rain water pipe &amp; Gutter  etc, straightening of raw steel if required .
Preparation of all necessary Fabrication drawings ( Based on MECON Design  drawings )  including bill of materials .                 
Fabrication of Steel structures as per Fabrication drawings (including preparation of supplementary sketches and detailed bill of materials )  supply of bolts, nuts, washers , shims, packs, putty, gas, welding electrodes and all other consumables,  as required.
Cleaning and preparation of all steel surfaces by Mechanical Cleaning to St 3  of  Swedish Standard  for painting , Supply  and  application of  One Coat  of  Primer Paint  of  Zinc Phosphate in Phenolic  Alkyd  medium  40 microns  DFT , Intermediate  Primer  Coat of  Zinc Phosphate in  Phenolic Alkyd  medium  40 microns DFT,  One Coat of  Intermediate Paint  of  Synthetic  MIO  ( ie: Micaceous  Iron  Oxide)  75 microns  DFT , supply and application  of 2 coats  of  Finishing  paint   Synthetic Enamel  25  microns DFT  / coat . Finishing Coat shall be applied one Coat before erection and one coat after erection . The total thickness of paint shall be 205 Microns.   
Loading , Transportation and Unloading and Delivery at erection site of all fabricated structures up to height of about 12 M, erection, alignment and welding of all structures true to line, level, plumb and dimension, including rectification if any, splicing , site assembly all as per technical specifications and drawings, touch up painting, including supply of  paint,  where paint  is damaged.
</t>
  </si>
  <si>
    <t>Structure Steel Works for Miscellaneous Structures like Grating , Handrails , Hoardings etc</t>
  </si>
  <si>
    <t>1m Wide x 2.1m High</t>
  </si>
  <si>
    <t xml:space="preserve">[ Rate to include cost of all labour, nut, bolts, stiffening sections, bars tools, tackles, hire charges, royalties, levies, transportation, scrap value, gas cutting, welding, other consumables, paints, compressed air, water, electric power etc. all complete.] </t>
  </si>
  <si>
    <t>ST-5</t>
  </si>
  <si>
    <t>Providing and fixing safety guard</t>
  </si>
  <si>
    <t>Providing and fixing safety guard with 80 mm heavy duty G.I. Pipe ( size 450 deep and 300 width inside) grouted with ready mix high strength grout mortor of approved manufacturer and painted with approved quality paint as per scope of work , detailed construction drawings, technical specifications and directions of Engineer-In-Charge. [Rate to include cost of all labour , tools , tackles  etc. complete].</t>
  </si>
  <si>
    <t>ST- 6</t>
  </si>
  <si>
    <t xml:space="preserve">Providing and fixing  Colour Coated Sheets </t>
  </si>
  <si>
    <t>Preparation of sheeting drawings, procurement, transportation and delivery at erection site of colour coated steel sheets for roof &amp; side cladding shall be of  Galvalume/zincalume BHP steel sheet made of cold rolled steel of 300 MPA minimum yield strength conforming to ASTM A366 or AS 1595. Base metal thickness shall be 0.5mm and total thickness of colour coated profiled sheet shall be 0.58mm. Fixing of sheets with all flashings, corners, ridges, cutting, bending of sheets to a required shape &amp; size and erecting them in roof &amp; sides with all fixing arrangement as per manufactures instructions and complete in all respect as per drawings and specifications. (Net laid area to be measured.)</t>
  </si>
  <si>
    <t>Sq.Mt</t>
  </si>
  <si>
    <t>ST-7</t>
  </si>
  <si>
    <t xml:space="preserve">Providing and fixing  Trac ( 150 F ) Pre-Coated False Ceiling System </t>
  </si>
  <si>
    <t>Preparation of sheeting drawings, procurement, transportation and delivery at erection site Trac ( 150 F ) Pre-Coated Steel False Ceiling System with powder coated finishes as per Manufacturers Instructions and Specifications.</t>
  </si>
  <si>
    <t xml:space="preserve"> CNG MOTHER STATIONS</t>
  </si>
  <si>
    <t>S.NO.</t>
  </si>
  <si>
    <t>Total Amount for  3(Three) nos. of CNG mother stations exclusive of GST
(in Rs.)</t>
  </si>
  <si>
    <t xml:space="preserve">4mm thick ACM </t>
  </si>
  <si>
    <t>SQM</t>
  </si>
  <si>
    <t>Retro Reflective sheet</t>
  </si>
  <si>
    <t>1 set</t>
  </si>
  <si>
    <t xml:space="preserve"> LOGO on acrylic with LED lightning inside  including all cabling works</t>
  </si>
  <si>
    <t xml:space="preserve">Supply &amp; installation of all materials for SPREADER (1200 X450X150mm thick rectangular and 100mm away from column face) including 4mm thick ACM (Aluminium Composite Material) cladding along with required MS frame etc., with the use of  Retro Reflective Sheeting  in  required size &amp; shape along with all fixtures, scaffolding  etc., on structural framework of canopy  in 10 mm thick Acrylic duly CNC Routed in require shape &amp; Size as per direction of Engineer In Charge.  </t>
  </si>
  <si>
    <t>Supply &amp; installation of all materials for MANDATORY SIGNs at various facilities of CNG Station and of various sizes with 4mm thick. ACM (Aluminum Composite Material) sheets along with all fixtures . Item include  Matter/Logo (as approved) in Retro Reflective Sheeting duly pasted on ACM in required size &amp; shape.  all complete as per direction of Engineer In Charge..</t>
  </si>
  <si>
    <t xml:space="preserve">Supply &amp; installation of DIRECTION SIGN of size 1000mm X 500mm X 250mm as per drawing standing 325 mm above finished footing level with 4mm thick. ACM (Aluminum Composite Material) of approved make / colour &amp; Shade cladded to MS framework with the use of  approved Retro Reflective Sheeting of approved make  duly pasted on ACM in require size &amp; shape duly CNC Routed as per direction of Engineer Incharge. </t>
  </si>
  <si>
    <t xml:space="preserve">Supply &amp; installation of  CANOPY COLUMN CLADDING over the structural column with 4mm thick ACM (Aluminum Composite Material) of approved colour with all necessary fittings and fixtures. The item includes required MS Frame if any and scaffolding and fixtures etc as per direction of Engineer Incharge. </t>
  </si>
  <si>
    <t>Cladding: Providing and fixing 4mm ACM to be used for cladding duly by cold forming, CNC machine routed and fold as per drawing including MS  framework.</t>
  </si>
  <si>
    <t>Company Logo: On top of aluminium cladding as per drawing with Acrylic / PETG thermoformed shape &amp; letters(as per art work) coverd with vinyl of approved make with the provisions of illuminations during night with LED of approved make with necessary electrical fittings.</t>
  </si>
  <si>
    <t>Letters: Acrylic / PETG thermoformed shape &amp; letters(as per art work) letters of lit during night through LED lights and also having provisions of price change unit of products.</t>
  </si>
  <si>
    <t>Signs: Retro reflective vinyls pasting on front face of monolith for signages as per the artwork.</t>
  </si>
  <si>
    <t>TOTAL FOR ARCHTECTURAL WORKS</t>
  </si>
  <si>
    <t xml:space="preserve">Sl. No. </t>
  </si>
  <si>
    <t>Price 
Currency IN INR</t>
  </si>
  <si>
    <t>(In Figures)</t>
  </si>
  <si>
    <t>(In Words)</t>
  </si>
  <si>
    <t>Place</t>
  </si>
  <si>
    <t>Signature of Authorised Signatory</t>
  </si>
  <si>
    <t xml:space="preserve">Date </t>
  </si>
  <si>
    <t>Seal :</t>
  </si>
  <si>
    <t>COMPOSITE WORKS IN VARIOUS CNG STATIONS AT EAST &amp; WEST GODAVARI DISTRICTS OF ANDHRA PRADESH</t>
  </si>
  <si>
    <t>BID DOCUMENT NO.: GGPL/KKD/C&amp;P/CW/2523/VS</t>
  </si>
  <si>
    <t xml:space="preserve">: </t>
  </si>
  <si>
    <t>:</t>
  </si>
  <si>
    <t xml:space="preserve">Total amount of quoted price for Daughter Booster Station </t>
  </si>
  <si>
    <t>Mechanical Works</t>
  </si>
  <si>
    <t>Electrical Works</t>
  </si>
  <si>
    <t>Total amount of quoted price for District Regulatory Skid</t>
  </si>
  <si>
    <t>iv)</t>
  </si>
  <si>
    <t>v)</t>
  </si>
  <si>
    <t>vi)</t>
  </si>
  <si>
    <t>Civil Works</t>
  </si>
  <si>
    <t>Steel Structural Works</t>
  </si>
  <si>
    <t>Total amount of quoted price for CNG Works</t>
  </si>
  <si>
    <t>Instrumentation works</t>
  </si>
  <si>
    <t>Architectural Works</t>
  </si>
  <si>
    <t xml:space="preserve">Name :  </t>
  </si>
  <si>
    <t xml:space="preserve">Designation : </t>
  </si>
  <si>
    <t xml:space="preserve">Tender No.:  </t>
  </si>
  <si>
    <t xml:space="preserve">Offer No. &amp; Date : </t>
  </si>
  <si>
    <t>1 +2+3</t>
  </si>
  <si>
    <t xml:space="preserve">Gross Total Amount (inclusive of all applicable taxes &amp; duties excluding GST) </t>
  </si>
  <si>
    <t xml:space="preserve">GST  @  ____ net Total Amount mentioned at Sl. No. 4 above. </t>
  </si>
  <si>
    <t xml:space="preserve">Total Amount (Sl. No. 4 + 5) </t>
  </si>
  <si>
    <t xml:space="preserve"> SUMMARY OF PRICES (To be submitted with priced part of the offer)</t>
  </si>
  <si>
    <t xml:space="preserve">Unit Rate </t>
  </si>
  <si>
    <t>Total Amount in INR (inclusive of all taxes &amp; duties except GST)</t>
  </si>
  <si>
    <t xml:space="preserve">DECOMPRESSION SKID </t>
  </si>
  <si>
    <t>DECOMPRESSION SKID</t>
  </si>
  <si>
    <t>DECOMPRESION SKID</t>
  </si>
  <si>
    <t>Supply  &amp; installation of 4mm thick ACM of approved make alongwith required frame of MS section cladding in a combination of corporate colours in approved pattern and shade of GGPL with the use of Retro Reflective Sheeting along with all fixtures, scafolding etc complete. for CANOPY FASCIA.</t>
  </si>
  <si>
    <t>GGPL Letters on acrylic with LED lightning inside including all cabling works</t>
  </si>
  <si>
    <t>Supply  &amp; installation of 4mm thick ACM of approved make alongwith required frame of MS section cladding in a combination of corporate colours in approved pattern and shade of GGPL GAS  with the use of Retro Reflective Sheeting along with all fixtures, scafolding etc complete. for  BUILDING FASCIA.</t>
  </si>
  <si>
    <t>Supply and installation of  Signage/Monolith as per enclosed  drawing of monolith structure. The item is lump sum and shall includes all relevent costs associated with putting up such facility incl supply, fabrication, erection, assembly, commissioning the GGPL. MONOLITH including electrical cabling and lighting etc for the same.</t>
  </si>
</sst>
</file>

<file path=xl/styles.xml><?xml version="1.0" encoding="utf-8"?>
<styleSheet xmlns="http://schemas.openxmlformats.org/spreadsheetml/2006/main">
  <numFmts count="8">
    <numFmt numFmtId="43" formatCode="_(* #,##0.00_);_(* \(#,##0.00\);_(* &quot;-&quot;??_);_(@_)"/>
    <numFmt numFmtId="164" formatCode="_ * #,##0.00_ ;_ * \-#,##0.00_ ;_ * &quot;-&quot;??_ ;_ @_ "/>
    <numFmt numFmtId="165" formatCode="0.0"/>
    <numFmt numFmtId="166" formatCode="0;;&quot;-&quot;"/>
    <numFmt numFmtId="167" formatCode="0.0;;&quot;-&quot;"/>
    <numFmt numFmtId="168" formatCode="_(* #,##0_);_(* \(#,##0\);_(* \-??_);_(@_)"/>
    <numFmt numFmtId="169" formatCode="###0.0;###0.0"/>
    <numFmt numFmtId="170" formatCode="#,##0.00;[Red]#,##0.00"/>
  </numFmts>
  <fonts count="43">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b/>
      <u/>
      <sz val="12"/>
      <name val="Arial"/>
      <family val="2"/>
    </font>
    <font>
      <u/>
      <sz val="12"/>
      <name val="Arial"/>
      <family val="2"/>
    </font>
    <font>
      <strike/>
      <sz val="12"/>
      <name val="Arial"/>
      <family val="2"/>
    </font>
    <font>
      <sz val="10"/>
      <name val="Helv"/>
      <charset val="204"/>
    </font>
    <font>
      <b/>
      <sz val="11"/>
      <color theme="1"/>
      <name val="Calibri"/>
      <family val="2"/>
      <scheme val="minor"/>
    </font>
    <font>
      <b/>
      <sz val="14"/>
      <name val="Arial"/>
      <family val="2"/>
    </font>
    <font>
      <b/>
      <sz val="14"/>
      <color theme="1"/>
      <name val="Calibri"/>
      <family val="2"/>
      <scheme val="minor"/>
    </font>
    <font>
      <sz val="14"/>
      <name val="Arial"/>
      <family val="2"/>
    </font>
    <font>
      <sz val="11"/>
      <name val="Arial"/>
      <family val="2"/>
    </font>
    <font>
      <sz val="14"/>
      <color theme="1"/>
      <name val="Arial"/>
      <family val="2"/>
    </font>
    <font>
      <b/>
      <sz val="14"/>
      <color theme="1"/>
      <name val="Arial"/>
      <family val="2"/>
    </font>
    <font>
      <sz val="12"/>
      <color theme="1"/>
      <name val="Calibri"/>
      <family val="2"/>
      <scheme val="minor"/>
    </font>
    <font>
      <sz val="12"/>
      <name val="Helv"/>
      <charset val="204"/>
    </font>
    <font>
      <b/>
      <sz val="12"/>
      <color rgb="FFFF0000"/>
      <name val="Arial"/>
      <family val="2"/>
    </font>
    <font>
      <b/>
      <sz val="10"/>
      <color theme="1"/>
      <name val="Arial"/>
      <family val="2"/>
    </font>
    <font>
      <sz val="12"/>
      <color theme="1"/>
      <name val="Arial"/>
      <family val="2"/>
    </font>
    <font>
      <sz val="12"/>
      <color indexed="8"/>
      <name val="Arial"/>
      <family val="2"/>
    </font>
    <font>
      <sz val="12"/>
      <color rgb="FF000000"/>
      <name val="Arial"/>
      <family val="2"/>
    </font>
    <font>
      <b/>
      <sz val="12"/>
      <color theme="1"/>
      <name val="Arial"/>
      <family val="2"/>
    </font>
    <font>
      <sz val="12"/>
      <color indexed="10"/>
      <name val="Arial"/>
      <family val="2"/>
    </font>
    <font>
      <b/>
      <i/>
      <sz val="12"/>
      <color theme="1"/>
      <name val="Arial"/>
      <family val="2"/>
    </font>
    <font>
      <i/>
      <sz val="12"/>
      <color theme="1"/>
      <name val="Arial"/>
      <family val="2"/>
    </font>
    <font>
      <sz val="12"/>
      <name val="Verdana"/>
      <family val="2"/>
    </font>
    <font>
      <sz val="12"/>
      <color rgb="FF231F20"/>
      <name val="Arial"/>
      <family val="2"/>
    </font>
    <font>
      <sz val="12"/>
      <color rgb="FFFF0000"/>
      <name val="Arial"/>
      <family val="2"/>
    </font>
    <font>
      <sz val="11.5"/>
      <color theme="1"/>
      <name val="Arial"/>
      <family val="2"/>
    </font>
    <font>
      <sz val="12"/>
      <name val="Calibri"/>
      <family val="2"/>
      <scheme val="minor"/>
    </font>
    <font>
      <sz val="10"/>
      <color indexed="17"/>
      <name val="Arial"/>
      <family val="2"/>
    </font>
    <font>
      <vertAlign val="superscript"/>
      <sz val="12"/>
      <color indexed="8"/>
      <name val="Arial"/>
      <family val="2"/>
    </font>
    <font>
      <b/>
      <sz val="12"/>
      <color indexed="8"/>
      <name val="Arial"/>
      <family val="2"/>
    </font>
    <font>
      <b/>
      <sz val="12"/>
      <color rgb="FF0000FF"/>
      <name val="Arial"/>
      <family val="2"/>
    </font>
    <font>
      <u/>
      <sz val="12"/>
      <color theme="1"/>
      <name val="Arial"/>
      <family val="2"/>
    </font>
    <font>
      <b/>
      <sz val="10"/>
      <name val="Arial"/>
      <family val="2"/>
    </font>
    <font>
      <b/>
      <sz val="9"/>
      <name val="Arial"/>
      <family val="2"/>
    </font>
    <font>
      <sz val="9"/>
      <name val="Arial"/>
      <family val="2"/>
    </font>
    <font>
      <u/>
      <sz val="10"/>
      <name val="Arial"/>
      <family val="2"/>
    </font>
    <font>
      <b/>
      <sz val="11"/>
      <name val="Arial"/>
      <family val="2"/>
    </font>
    <font>
      <b/>
      <sz val="16"/>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9"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14">
    <xf numFmtId="0" fontId="0"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0" fontId="8" fillId="0" borderId="0"/>
    <xf numFmtId="0" fontId="2" fillId="0" borderId="0"/>
    <xf numFmtId="43" fontId="1" fillId="0" borderId="0" applyFont="0" applyFill="0" applyBorder="0" applyAlignment="0" applyProtection="0"/>
    <xf numFmtId="0" fontId="2" fillId="0" borderId="0"/>
  </cellStyleXfs>
  <cellXfs count="674">
    <xf numFmtId="0" fontId="0" fillId="0" borderId="0" xfId="0"/>
    <xf numFmtId="0" fontId="3" fillId="2" borderId="1" xfId="2" applyFont="1" applyFill="1" applyBorder="1" applyAlignment="1" applyProtection="1">
      <alignment horizontal="justify" vertical="top"/>
    </xf>
    <xf numFmtId="0" fontId="4" fillId="2" borderId="1" xfId="2" applyFont="1" applyFill="1" applyBorder="1" applyAlignment="1" applyProtection="1">
      <alignment horizontal="justify" vertical="top"/>
    </xf>
    <xf numFmtId="0" fontId="3" fillId="2" borderId="1" xfId="2" applyFont="1" applyFill="1" applyBorder="1" applyAlignment="1" applyProtection="1">
      <alignment horizontal="left"/>
    </xf>
    <xf numFmtId="166" fontId="4" fillId="2" borderId="1" xfId="2" applyNumberFormat="1" applyFont="1" applyFill="1" applyBorder="1" applyAlignment="1" applyProtection="1">
      <alignment horizontal="center" vertical="center" wrapText="1"/>
    </xf>
    <xf numFmtId="2" fontId="4" fillId="2" borderId="1" xfId="2" applyNumberFormat="1" applyFont="1" applyFill="1" applyBorder="1" applyAlignment="1" applyProtection="1">
      <alignment horizontal="center" vertical="center" wrapText="1"/>
    </xf>
    <xf numFmtId="0" fontId="0" fillId="0" borderId="0" xfId="0"/>
    <xf numFmtId="166" fontId="4" fillId="2" borderId="1" xfId="2" applyNumberFormat="1" applyFont="1" applyFill="1" applyBorder="1" applyAlignment="1" applyProtection="1">
      <alignment horizontal="center" vertical="center"/>
    </xf>
    <xf numFmtId="166" fontId="4" fillId="2" borderId="1" xfId="2" quotePrefix="1" applyNumberFormat="1" applyFont="1" applyFill="1" applyBorder="1" applyAlignment="1" applyProtection="1">
      <alignment horizontal="center" vertical="center" wrapText="1"/>
    </xf>
    <xf numFmtId="0" fontId="3" fillId="2" borderId="1" xfId="3" applyFont="1" applyFill="1" applyBorder="1" applyAlignment="1" applyProtection="1">
      <alignment horizontal="justify" vertical="top"/>
    </xf>
    <xf numFmtId="0" fontId="3" fillId="2" borderId="1" xfId="0" applyFont="1" applyFill="1" applyBorder="1" applyAlignment="1" applyProtection="1">
      <alignment vertical="top" wrapText="1"/>
    </xf>
    <xf numFmtId="0" fontId="4" fillId="2" borderId="1" xfId="0" applyFont="1" applyFill="1" applyBorder="1" applyAlignment="1" applyProtection="1">
      <alignment vertical="top" wrapText="1"/>
    </xf>
    <xf numFmtId="166" fontId="4" fillId="2" borderId="1" xfId="0" applyNumberFormat="1" applyFont="1" applyFill="1" applyBorder="1" applyAlignment="1" applyProtection="1">
      <alignment horizontal="center" vertical="center" wrapText="1"/>
    </xf>
    <xf numFmtId="0" fontId="3" fillId="2" borderId="1" xfId="3" applyFont="1" applyFill="1" applyBorder="1" applyAlignment="1" applyProtection="1">
      <alignment vertical="top" wrapText="1"/>
    </xf>
    <xf numFmtId="0" fontId="3" fillId="2" borderId="1" xfId="2" applyFont="1" applyFill="1" applyBorder="1" applyAlignment="1" applyProtection="1">
      <alignment horizontal="left" vertical="center"/>
    </xf>
    <xf numFmtId="0" fontId="3" fillId="2" borderId="1" xfId="2" applyFont="1" applyFill="1" applyBorder="1" applyAlignment="1" applyProtection="1">
      <alignment horizontal="left" vertical="center" wrapText="1"/>
    </xf>
    <xf numFmtId="0" fontId="3" fillId="2" borderId="1" xfId="2" applyFont="1" applyFill="1" applyBorder="1" applyAlignment="1" applyProtection="1">
      <alignment horizontal="left" vertical="top" wrapText="1"/>
    </xf>
    <xf numFmtId="0" fontId="4" fillId="2" borderId="1" xfId="2" applyFont="1" applyFill="1" applyBorder="1" applyAlignment="1" applyProtection="1">
      <alignment horizontal="left" vertical="top"/>
    </xf>
    <xf numFmtId="0" fontId="7" fillId="2" borderId="1" xfId="2" applyFont="1" applyFill="1" applyBorder="1" applyAlignment="1" applyProtection="1">
      <alignment horizontal="justify" vertical="top"/>
    </xf>
    <xf numFmtId="167" fontId="4" fillId="2" borderId="1" xfId="2" applyNumberFormat="1" applyFont="1" applyFill="1" applyBorder="1" applyAlignment="1" applyProtection="1">
      <alignment horizontal="center" vertical="center"/>
    </xf>
    <xf numFmtId="0" fontId="6" fillId="2" borderId="1" xfId="2" applyFont="1" applyFill="1" applyBorder="1" applyAlignment="1" applyProtection="1">
      <alignment horizontal="justify" vertical="top"/>
    </xf>
    <xf numFmtId="0" fontId="3" fillId="2" borderId="1" xfId="2" applyFont="1" applyFill="1" applyBorder="1" applyAlignment="1" applyProtection="1">
      <alignment horizontal="left" vertical="top"/>
    </xf>
    <xf numFmtId="166" fontId="0" fillId="0" borderId="0" xfId="0" applyNumberFormat="1"/>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vertical="top" wrapText="1"/>
    </xf>
    <xf numFmtId="0" fontId="0" fillId="0" borderId="5" xfId="0" applyBorder="1"/>
    <xf numFmtId="0" fontId="0" fillId="0" borderId="6" xfId="0" applyBorder="1"/>
    <xf numFmtId="0" fontId="0" fillId="0" borderId="6" xfId="0" applyBorder="1" applyAlignment="1">
      <alignment horizontal="center"/>
    </xf>
    <xf numFmtId="0" fontId="0" fillId="0" borderId="7" xfId="0" applyBorder="1"/>
    <xf numFmtId="0" fontId="0" fillId="0" borderId="8" xfId="0" applyBorder="1"/>
    <xf numFmtId="0" fontId="0" fillId="0" borderId="9" xfId="0" applyBorder="1"/>
    <xf numFmtId="166" fontId="10" fillId="2" borderId="1" xfId="2" applyNumberFormat="1" applyFont="1" applyFill="1" applyBorder="1" applyAlignment="1" applyProtection="1">
      <alignment horizontal="center" vertical="center" wrapText="1"/>
    </xf>
    <xf numFmtId="166" fontId="4" fillId="2" borderId="1" xfId="2" applyNumberFormat="1" applyFont="1" applyFill="1" applyBorder="1" applyAlignment="1" applyProtection="1">
      <alignment vertical="center" wrapText="1"/>
    </xf>
    <xf numFmtId="0" fontId="3" fillId="2" borderId="5" xfId="2" applyFont="1" applyFill="1" applyBorder="1" applyAlignment="1" applyProtection="1">
      <alignment horizontal="left" vertical="top"/>
    </xf>
    <xf numFmtId="0" fontId="3" fillId="2" borderId="6" xfId="2" applyFont="1" applyFill="1" applyBorder="1" applyAlignment="1" applyProtection="1">
      <alignment horizontal="left" vertical="top"/>
    </xf>
    <xf numFmtId="0" fontId="3" fillId="2" borderId="5" xfId="2"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center" wrapText="1"/>
    </xf>
    <xf numFmtId="0" fontId="3" fillId="2" borderId="5" xfId="2" quotePrefix="1" applyFont="1" applyFill="1" applyBorder="1" applyAlignment="1" applyProtection="1">
      <alignment horizontal="center" vertical="top"/>
    </xf>
    <xf numFmtId="166" fontId="4" fillId="2" borderId="6" xfId="2" applyNumberFormat="1" applyFont="1" applyFill="1" applyBorder="1" applyAlignment="1" applyProtection="1">
      <alignment horizontal="center" vertical="center" wrapText="1"/>
    </xf>
    <xf numFmtId="0" fontId="4" fillId="2" borderId="5" xfId="2" quotePrefix="1" applyFont="1" applyFill="1" applyBorder="1" applyAlignment="1" applyProtection="1">
      <alignment horizontal="center" vertical="top"/>
    </xf>
    <xf numFmtId="166" fontId="4" fillId="2" borderId="6" xfId="2" applyNumberFormat="1" applyFont="1" applyFill="1" applyBorder="1" applyAlignment="1" applyProtection="1">
      <alignment horizontal="center" vertical="center"/>
      <protection locked="0"/>
    </xf>
    <xf numFmtId="0" fontId="3" fillId="2" borderId="5" xfId="2" applyFont="1" applyFill="1" applyBorder="1" applyAlignment="1" applyProtection="1">
      <alignment horizontal="center" vertical="top"/>
    </xf>
    <xf numFmtId="0" fontId="3" fillId="2" borderId="5" xfId="0" applyFont="1" applyFill="1" applyBorder="1" applyAlignment="1" applyProtection="1">
      <alignment horizontal="center" vertical="top" wrapText="1"/>
    </xf>
    <xf numFmtId="0" fontId="4"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top" wrapText="1"/>
    </xf>
    <xf numFmtId="165" fontId="4" fillId="2" borderId="5" xfId="0" applyNumberFormat="1" applyFont="1" applyFill="1" applyBorder="1" applyAlignment="1" applyProtection="1">
      <alignment horizontal="center" vertical="top" wrapText="1"/>
    </xf>
    <xf numFmtId="2" fontId="4" fillId="2" borderId="5" xfId="0" applyNumberFormat="1" applyFont="1" applyFill="1" applyBorder="1" applyAlignment="1" applyProtection="1">
      <alignment horizontal="center" vertical="top" wrapText="1"/>
    </xf>
    <xf numFmtId="0" fontId="5" fillId="2" borderId="5" xfId="2" applyFont="1" applyFill="1" applyBorder="1" applyAlignment="1" applyProtection="1">
      <alignment horizontal="center" vertical="top"/>
    </xf>
    <xf numFmtId="0" fontId="4" fillId="2" borderId="5" xfId="2" applyFont="1" applyFill="1" applyBorder="1" applyAlignment="1" applyProtection="1">
      <alignment horizontal="center" vertical="top"/>
    </xf>
    <xf numFmtId="165" fontId="4" fillId="2" borderId="5" xfId="2" quotePrefix="1" applyNumberFormat="1" applyFont="1" applyFill="1" applyBorder="1" applyAlignment="1" applyProtection="1">
      <alignment horizontal="center" vertical="top"/>
    </xf>
    <xf numFmtId="0" fontId="3" fillId="2" borderId="7" xfId="2" applyFont="1" applyFill="1" applyBorder="1" applyAlignment="1" applyProtection="1">
      <alignment horizontal="center" vertical="top"/>
    </xf>
    <xf numFmtId="0" fontId="3" fillId="2" borderId="8" xfId="0" applyFont="1" applyFill="1" applyBorder="1" applyAlignment="1" applyProtection="1">
      <alignment horizontal="center" vertical="center" wrapText="1"/>
    </xf>
    <xf numFmtId="43" fontId="3" fillId="2" borderId="9" xfId="12" applyFont="1" applyFill="1" applyBorder="1" applyAlignment="1" applyProtection="1">
      <alignment horizontal="center" vertical="center"/>
      <protection locked="0"/>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3" fillId="2" borderId="11" xfId="2" applyFont="1" applyFill="1" applyBorder="1" applyAlignment="1" applyProtection="1">
      <alignment horizontal="left" vertical="top"/>
    </xf>
    <xf numFmtId="2" fontId="4" fillId="2" borderId="11" xfId="2" applyNumberFormat="1" applyFont="1" applyFill="1" applyBorder="1" applyAlignment="1" applyProtection="1">
      <alignment horizontal="center" vertical="center" wrapText="1"/>
    </xf>
    <xf numFmtId="166" fontId="4" fillId="2" borderId="11" xfId="2" applyNumberFormat="1" applyFont="1" applyFill="1" applyBorder="1" applyAlignment="1" applyProtection="1">
      <alignment horizontal="center" vertical="center" wrapText="1"/>
    </xf>
    <xf numFmtId="166" fontId="4" fillId="2" borderId="11" xfId="0" applyNumberFormat="1" applyFont="1" applyFill="1" applyBorder="1" applyAlignment="1" applyProtection="1">
      <alignment horizontal="center" vertical="center" wrapText="1"/>
      <protection locked="0"/>
    </xf>
    <xf numFmtId="166" fontId="4" fillId="2" borderId="11" xfId="2" applyNumberFormat="1" applyFont="1" applyFill="1" applyBorder="1" applyAlignment="1" applyProtection="1">
      <alignment horizontal="center" vertical="center"/>
    </xf>
    <xf numFmtId="166" fontId="4" fillId="2" borderId="11" xfId="2" applyNumberFormat="1" applyFont="1" applyFill="1" applyBorder="1" applyAlignment="1" applyProtection="1">
      <alignment vertical="center"/>
    </xf>
    <xf numFmtId="166" fontId="3" fillId="2" borderId="12" xfId="5" applyNumberFormat="1" applyFont="1" applyFill="1" applyBorder="1" applyAlignment="1" applyProtection="1">
      <alignment horizontal="center" vertical="center" wrapText="1"/>
    </xf>
    <xf numFmtId="0" fontId="0" fillId="0" borderId="11" xfId="0" applyBorder="1"/>
    <xf numFmtId="0" fontId="0" fillId="0" borderId="11" xfId="0" applyBorder="1" applyAlignment="1">
      <alignment horizontal="center"/>
    </xf>
    <xf numFmtId="0" fontId="0" fillId="0" borderId="11" xfId="0" applyBorder="1" applyAlignment="1">
      <alignment vertical="center"/>
    </xf>
    <xf numFmtId="0" fontId="0" fillId="0" borderId="12" xfId="0" applyBorder="1"/>
    <xf numFmtId="0" fontId="0" fillId="0" borderId="5" xfId="0" applyBorder="1" applyAlignment="1">
      <alignment vertical="center"/>
    </xf>
    <xf numFmtId="0" fontId="9" fillId="0" borderId="6" xfId="0" applyFont="1" applyBorder="1" applyAlignment="1">
      <alignment horizontal="center"/>
    </xf>
    <xf numFmtId="0" fontId="9" fillId="0" borderId="1" xfId="0" applyFont="1" applyBorder="1" applyAlignment="1">
      <alignment wrapText="1"/>
    </xf>
    <xf numFmtId="0" fontId="9" fillId="0" borderId="1" xfId="0" applyFont="1" applyBorder="1"/>
    <xf numFmtId="0" fontId="9" fillId="0" borderId="11" xfId="0" applyFont="1" applyBorder="1"/>
    <xf numFmtId="0" fontId="3" fillId="3" borderId="1" xfId="2" applyFont="1" applyFill="1" applyBorder="1" applyAlignment="1" applyProtection="1">
      <alignment horizontal="center" vertical="center" wrapText="1"/>
    </xf>
    <xf numFmtId="0" fontId="0" fillId="3" borderId="5" xfId="0" applyFill="1" applyBorder="1"/>
    <xf numFmtId="0" fontId="0" fillId="3" borderId="1" xfId="0" applyFill="1" applyBorder="1"/>
    <xf numFmtId="0" fontId="3" fillId="3" borderId="5" xfId="2" applyFont="1" applyFill="1" applyBorder="1" applyAlignment="1" applyProtection="1">
      <alignment horizontal="center" vertical="center"/>
    </xf>
    <xf numFmtId="0" fontId="3" fillId="3" borderId="1" xfId="2" applyFont="1" applyFill="1" applyBorder="1" applyAlignment="1" applyProtection="1">
      <alignment horizontal="center" vertical="center"/>
    </xf>
    <xf numFmtId="0" fontId="3" fillId="3" borderId="11"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2" fontId="10" fillId="3" borderId="5" xfId="2" applyNumberFormat="1" applyFont="1" applyFill="1" applyBorder="1" applyAlignment="1" applyProtection="1">
      <alignment horizontal="center" vertical="center" wrapText="1"/>
    </xf>
    <xf numFmtId="2" fontId="10" fillId="3" borderId="15" xfId="2" applyNumberFormat="1" applyFont="1" applyFill="1" applyBorder="1" applyAlignment="1" applyProtection="1">
      <alignment horizontal="center" vertical="center" wrapText="1"/>
    </xf>
    <xf numFmtId="2" fontId="10" fillId="3" borderId="1" xfId="2" applyNumberFormat="1" applyFont="1" applyFill="1" applyBorder="1" applyAlignment="1" applyProtection="1">
      <alignment horizontal="center" vertical="center" wrapText="1"/>
    </xf>
    <xf numFmtId="0" fontId="10" fillId="3" borderId="17"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165" fontId="10" fillId="2" borderId="5" xfId="2" applyNumberFormat="1" applyFont="1" applyFill="1" applyBorder="1" applyAlignment="1" applyProtection="1">
      <alignment horizontal="center" vertical="center" wrapText="1"/>
    </xf>
    <xf numFmtId="2" fontId="10" fillId="2" borderId="1" xfId="2" applyNumberFormat="1" applyFont="1" applyFill="1" applyBorder="1" applyAlignment="1" applyProtection="1">
      <alignment horizontal="justify" vertical="top" wrapText="1"/>
    </xf>
    <xf numFmtId="2" fontId="10" fillId="2" borderId="1" xfId="2" applyNumberFormat="1" applyFont="1" applyFill="1" applyBorder="1" applyAlignment="1" applyProtection="1">
      <alignment horizontal="center" vertical="center" wrapText="1"/>
    </xf>
    <xf numFmtId="2" fontId="12" fillId="2" borderId="1" xfId="2" applyNumberFormat="1" applyFont="1" applyFill="1" applyBorder="1" applyAlignment="1" applyProtection="1">
      <alignment horizontal="justify" vertical="top" wrapText="1"/>
    </xf>
    <xf numFmtId="2" fontId="12" fillId="2" borderId="1" xfId="2" applyNumberFormat="1" applyFont="1" applyFill="1" applyBorder="1" applyAlignment="1" applyProtection="1">
      <alignment horizontal="center" vertical="center" wrapText="1"/>
    </xf>
    <xf numFmtId="2" fontId="12" fillId="2" borderId="11" xfId="2" applyNumberFormat="1" applyFont="1" applyFill="1" applyBorder="1" applyAlignment="1" applyProtection="1">
      <alignment horizontal="center" vertical="center" wrapText="1"/>
      <protection locked="0"/>
    </xf>
    <xf numFmtId="2" fontId="12" fillId="2" borderId="6" xfId="2" applyNumberFormat="1" applyFont="1" applyFill="1" applyBorder="1" applyAlignment="1" applyProtection="1">
      <alignment horizontal="center" vertical="center" wrapText="1"/>
      <protection locked="0"/>
    </xf>
    <xf numFmtId="165" fontId="10" fillId="2" borderId="5" xfId="2" applyNumberFormat="1" applyFont="1" applyFill="1" applyBorder="1" applyAlignment="1" applyProtection="1">
      <alignment horizontal="right" vertical="top" wrapText="1"/>
    </xf>
    <xf numFmtId="0" fontId="12" fillId="2" borderId="1" xfId="2" applyFont="1" applyFill="1" applyBorder="1" applyAlignment="1" applyProtection="1">
      <alignment horizontal="justify" vertical="top" wrapText="1"/>
    </xf>
    <xf numFmtId="0" fontId="12" fillId="2" borderId="1" xfId="2" applyNumberFormat="1" applyFont="1" applyFill="1" applyBorder="1" applyAlignment="1" applyProtection="1">
      <alignment horizontal="center" vertical="center" wrapText="1"/>
    </xf>
    <xf numFmtId="2" fontId="4" fillId="2" borderId="11" xfId="2" applyNumberFormat="1" applyFont="1" applyFill="1" applyBorder="1" applyAlignment="1" applyProtection="1">
      <alignment horizontal="center" vertical="center" wrapText="1"/>
      <protection locked="0"/>
    </xf>
    <xf numFmtId="165" fontId="10" fillId="2" borderId="5" xfId="2" applyNumberFormat="1" applyFont="1" applyFill="1" applyBorder="1" applyAlignment="1" applyProtection="1">
      <alignment horizontal="left" vertical="top" wrapText="1"/>
    </xf>
    <xf numFmtId="165" fontId="10" fillId="2" borderId="5" xfId="2" applyNumberFormat="1" applyFont="1" applyFill="1" applyBorder="1" applyAlignment="1" applyProtection="1">
      <alignment vertical="top" wrapText="1"/>
    </xf>
    <xf numFmtId="168" fontId="12" fillId="2" borderId="1" xfId="12" applyNumberFormat="1"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 fontId="10" fillId="2" borderId="5" xfId="2" applyNumberFormat="1" applyFont="1" applyFill="1" applyBorder="1" applyAlignment="1" applyProtection="1">
      <alignment horizontal="right" vertical="top" wrapText="1"/>
    </xf>
    <xf numFmtId="0" fontId="12" fillId="2" borderId="1" xfId="0" applyNumberFormat="1" applyFont="1" applyFill="1" applyBorder="1" applyAlignment="1" applyProtection="1">
      <alignment vertical="top" wrapText="1"/>
    </xf>
    <xf numFmtId="165" fontId="10" fillId="2" borderId="5" xfId="2" applyNumberFormat="1" applyFont="1" applyFill="1" applyBorder="1" applyAlignment="1" applyProtection="1">
      <alignment horizontal="center" vertical="top" wrapText="1"/>
    </xf>
    <xf numFmtId="2" fontId="13" fillId="2" borderId="1" xfId="2" applyNumberFormat="1" applyFont="1" applyFill="1" applyBorder="1" applyAlignment="1" applyProtection="1">
      <alignment horizontal="center" vertical="center" wrapText="1"/>
    </xf>
    <xf numFmtId="2" fontId="12" fillId="2" borderId="1" xfId="2" applyNumberFormat="1" applyFont="1" applyFill="1" applyBorder="1" applyAlignment="1" applyProtection="1">
      <alignment horizontal="left" vertical="center" wrapText="1"/>
    </xf>
    <xf numFmtId="0" fontId="12" fillId="2" borderId="1" xfId="5" applyFont="1" applyFill="1" applyBorder="1" applyAlignment="1" applyProtection="1">
      <alignment horizontal="center" vertical="center"/>
    </xf>
    <xf numFmtId="0" fontId="12" fillId="2" borderId="1" xfId="0" applyFont="1" applyFill="1" applyBorder="1" applyAlignment="1" applyProtection="1">
      <alignment horizontal="justify" vertical="top" wrapText="1"/>
    </xf>
    <xf numFmtId="0" fontId="12" fillId="2" borderId="1" xfId="0" applyFont="1" applyFill="1" applyBorder="1" applyAlignment="1" applyProtection="1">
      <alignment horizontal="center" vertical="center" wrapText="1"/>
    </xf>
    <xf numFmtId="165" fontId="3" fillId="2" borderId="5" xfId="2" applyNumberFormat="1" applyFont="1" applyFill="1" applyBorder="1" applyAlignment="1" applyProtection="1">
      <alignment horizontal="center" vertical="top" wrapText="1"/>
    </xf>
    <xf numFmtId="2" fontId="4" fillId="2" borderId="1" xfId="2" applyNumberFormat="1" applyFont="1" applyFill="1" applyBorder="1" applyAlignment="1" applyProtection="1">
      <alignment horizontal="justify" vertical="top" wrapText="1"/>
    </xf>
    <xf numFmtId="0" fontId="14" fillId="2"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xf>
    <xf numFmtId="2" fontId="12" fillId="2" borderId="11" xfId="2" applyNumberFormat="1" applyFont="1" applyFill="1" applyBorder="1" applyAlignment="1" applyProtection="1">
      <alignment horizontal="center" vertical="center" wrapText="1"/>
    </xf>
    <xf numFmtId="2" fontId="12" fillId="2" borderId="6" xfId="2" applyNumberFormat="1" applyFont="1" applyFill="1" applyBorder="1" applyAlignment="1" applyProtection="1">
      <alignment horizontal="center" vertical="center" wrapText="1"/>
    </xf>
    <xf numFmtId="2" fontId="12" fillId="2" borderId="1" xfId="0" applyNumberFormat="1" applyFont="1" applyFill="1" applyBorder="1" applyAlignment="1" applyProtection="1">
      <alignment horizontal="center" vertical="center" wrapText="1"/>
    </xf>
    <xf numFmtId="165" fontId="10" fillId="2" borderId="7" xfId="2" applyNumberFormat="1" applyFont="1" applyFill="1" applyBorder="1" applyAlignment="1" applyProtection="1">
      <alignment horizontal="center" vertical="top" wrapText="1"/>
    </xf>
    <xf numFmtId="2" fontId="3" fillId="2" borderId="8" xfId="2" applyNumberFormat="1" applyFont="1" applyFill="1" applyBorder="1" applyAlignment="1" applyProtection="1">
      <alignment vertical="center" wrapText="1"/>
    </xf>
    <xf numFmtId="2" fontId="12" fillId="2" borderId="12" xfId="2" applyNumberFormat="1" applyFont="1" applyFill="1" applyBorder="1" applyAlignment="1" applyProtection="1">
      <alignment horizontal="center" vertical="center" wrapText="1"/>
      <protection locked="0"/>
    </xf>
    <xf numFmtId="2" fontId="10" fillId="2" borderId="9" xfId="2" applyNumberFormat="1" applyFont="1" applyFill="1" applyBorder="1" applyAlignment="1" applyProtection="1">
      <alignment horizontal="center" vertical="center" wrapText="1"/>
      <protection locked="0"/>
    </xf>
    <xf numFmtId="0" fontId="3" fillId="3" borderId="5"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3" fillId="3" borderId="1" xfId="3" applyFont="1" applyFill="1" applyBorder="1" applyAlignment="1" applyProtection="1">
      <alignment horizontal="center" vertical="center" wrapText="1"/>
    </xf>
    <xf numFmtId="0" fontId="3" fillId="3" borderId="17" xfId="3" applyFont="1" applyFill="1" applyBorder="1" applyAlignment="1" applyProtection="1">
      <alignment horizontal="center" vertical="center" wrapText="1"/>
    </xf>
    <xf numFmtId="0" fontId="3" fillId="3" borderId="6" xfId="7" applyFont="1" applyFill="1" applyBorder="1" applyAlignment="1" applyProtection="1">
      <alignment horizontal="center" vertical="center" wrapText="1"/>
    </xf>
    <xf numFmtId="0" fontId="4" fillId="2" borderId="11" xfId="3" applyFont="1" applyFill="1" applyBorder="1" applyProtection="1"/>
    <xf numFmtId="0" fontId="4" fillId="2" borderId="6" xfId="3" applyFont="1" applyFill="1" applyBorder="1" applyProtection="1"/>
    <xf numFmtId="0" fontId="3" fillId="2" borderId="5" xfId="3" applyFont="1" applyFill="1" applyBorder="1" applyAlignment="1" applyProtection="1">
      <alignment horizontal="center" vertical="top"/>
    </xf>
    <xf numFmtId="0" fontId="3" fillId="2" borderId="1" xfId="3" applyFont="1" applyFill="1" applyBorder="1" applyAlignment="1" applyProtection="1">
      <alignment horizontal="left" vertical="top" wrapText="1"/>
    </xf>
    <xf numFmtId="0" fontId="4" fillId="2" borderId="1" xfId="3" applyFont="1" applyFill="1" applyBorder="1" applyAlignment="1" applyProtection="1">
      <alignment horizontal="center" vertical="center"/>
    </xf>
    <xf numFmtId="0" fontId="4" fillId="2" borderId="1" xfId="3" applyFont="1" applyFill="1" applyBorder="1" applyAlignment="1" applyProtection="1">
      <alignment horizontal="justify" vertical="top" wrapText="1"/>
    </xf>
    <xf numFmtId="1" fontId="4" fillId="2" borderId="11" xfId="3" applyNumberFormat="1" applyFont="1" applyFill="1" applyBorder="1" applyAlignment="1" applyProtection="1">
      <alignment horizontal="center" vertical="center" wrapText="1"/>
      <protection locked="0"/>
    </xf>
    <xf numFmtId="1" fontId="4" fillId="2" borderId="6" xfId="3" applyNumberFormat="1" applyFont="1" applyFill="1" applyBorder="1" applyAlignment="1" applyProtection="1">
      <alignment horizontal="center" vertical="center" wrapText="1"/>
      <protection locked="0"/>
    </xf>
    <xf numFmtId="0" fontId="3" fillId="2" borderId="1" xfId="3" applyFont="1" applyFill="1" applyBorder="1" applyAlignment="1" applyProtection="1">
      <alignment horizontal="justify" vertical="top" wrapText="1"/>
    </xf>
    <xf numFmtId="0" fontId="4" fillId="2" borderId="11" xfId="3" applyFont="1" applyFill="1" applyBorder="1" applyAlignment="1" applyProtection="1">
      <alignment vertical="center"/>
    </xf>
    <xf numFmtId="0" fontId="4" fillId="2" borderId="6" xfId="3" applyFont="1" applyFill="1" applyBorder="1" applyAlignment="1" applyProtection="1">
      <alignment vertical="center"/>
    </xf>
    <xf numFmtId="0" fontId="4" fillId="2" borderId="5" xfId="3" applyFont="1" applyFill="1" applyBorder="1" applyAlignment="1" applyProtection="1">
      <alignment horizontal="center" vertical="top"/>
    </xf>
    <xf numFmtId="0" fontId="17" fillId="2" borderId="1" xfId="3" applyFont="1" applyFill="1" applyBorder="1" applyAlignment="1" applyProtection="1">
      <alignment vertical="center"/>
    </xf>
    <xf numFmtId="0" fontId="4" fillId="2" borderId="5" xfId="3" applyFont="1" applyFill="1" applyBorder="1" applyAlignment="1" applyProtection="1">
      <alignment horizontal="center" vertical="center"/>
    </xf>
    <xf numFmtId="0" fontId="4" fillId="2" borderId="1" xfId="7" applyFont="1" applyFill="1" applyBorder="1" applyAlignment="1" applyProtection="1">
      <alignment horizontal="justify" vertical="top" wrapText="1"/>
    </xf>
    <xf numFmtId="0" fontId="4" fillId="2" borderId="1" xfId="3" applyFont="1" applyFill="1" applyBorder="1" applyAlignment="1" applyProtection="1">
      <alignment vertical="center" wrapText="1"/>
    </xf>
    <xf numFmtId="0" fontId="4" fillId="2" borderId="7" xfId="3" quotePrefix="1" applyFont="1" applyFill="1" applyBorder="1" applyAlignment="1" applyProtection="1">
      <alignment vertical="top" wrapText="1"/>
    </xf>
    <xf numFmtId="0" fontId="3" fillId="2" borderId="8" xfId="3" applyFont="1" applyFill="1" applyBorder="1" applyAlignment="1" applyProtection="1">
      <alignment horizontal="left" vertical="center" wrapText="1"/>
    </xf>
    <xf numFmtId="1" fontId="4" fillId="2" borderId="12" xfId="3" applyNumberFormat="1" applyFont="1" applyFill="1" applyBorder="1" applyAlignment="1" applyProtection="1">
      <alignment horizontal="center" vertical="center" wrapText="1"/>
      <protection locked="0"/>
    </xf>
    <xf numFmtId="1" fontId="3" fillId="2" borderId="9" xfId="3" applyNumberFormat="1" applyFont="1" applyFill="1" applyBorder="1" applyAlignment="1" applyProtection="1">
      <alignment horizontal="center" vertical="center" wrapText="1"/>
      <protection locked="0"/>
    </xf>
    <xf numFmtId="165" fontId="0" fillId="0" borderId="0" xfId="0" applyNumberFormat="1"/>
    <xf numFmtId="0" fontId="3" fillId="3" borderId="17" xfId="0" applyFont="1" applyFill="1" applyBorder="1" applyAlignment="1" applyProtection="1">
      <alignment horizontal="center" vertical="center" wrapText="1"/>
    </xf>
    <xf numFmtId="0" fontId="3" fillId="2" borderId="5" xfId="3" applyFont="1" applyFill="1" applyBorder="1" applyAlignment="1" applyProtection="1">
      <alignment horizontal="center" vertical="top" wrapText="1"/>
    </xf>
    <xf numFmtId="0" fontId="3" fillId="2" borderId="1" xfId="3" applyFont="1" applyFill="1" applyBorder="1" applyAlignment="1" applyProtection="1">
      <alignment horizontal="left"/>
    </xf>
    <xf numFmtId="2" fontId="4" fillId="2" borderId="1" xfId="3" applyNumberFormat="1" applyFont="1" applyFill="1" applyBorder="1" applyAlignment="1" applyProtection="1">
      <alignment horizontal="center" vertical="center" wrapText="1"/>
    </xf>
    <xf numFmtId="2" fontId="4" fillId="2" borderId="11" xfId="3" applyNumberFormat="1" applyFont="1" applyFill="1" applyBorder="1" applyAlignment="1" applyProtection="1">
      <alignment horizontal="center" vertical="center" wrapText="1"/>
    </xf>
    <xf numFmtId="2" fontId="4" fillId="2" borderId="6" xfId="3" applyNumberFormat="1" applyFont="1" applyFill="1" applyBorder="1" applyAlignment="1" applyProtection="1">
      <alignment horizontal="center" vertical="center" wrapText="1"/>
    </xf>
    <xf numFmtId="0" fontId="3" fillId="2" borderId="5" xfId="3" quotePrefix="1" applyFont="1" applyFill="1" applyBorder="1" applyAlignment="1" applyProtection="1">
      <alignment horizontal="left" vertical="top"/>
    </xf>
    <xf numFmtId="0" fontId="4" fillId="2" borderId="5" xfId="3" quotePrefix="1" applyFont="1" applyFill="1" applyBorder="1" applyAlignment="1" applyProtection="1">
      <alignment horizontal="center" vertical="top"/>
    </xf>
    <xf numFmtId="0" fontId="4" fillId="2" borderId="1" xfId="3" applyFont="1" applyFill="1" applyBorder="1" applyAlignment="1" applyProtection="1">
      <alignment horizontal="left" vertical="center"/>
    </xf>
    <xf numFmtId="0" fontId="4" fillId="2" borderId="11" xfId="3" applyFont="1" applyFill="1" applyBorder="1" applyAlignment="1" applyProtection="1">
      <alignment horizontal="center" vertical="center"/>
      <protection locked="0"/>
    </xf>
    <xf numFmtId="0" fontId="4" fillId="2" borderId="6" xfId="3" applyFont="1" applyFill="1" applyBorder="1" applyAlignment="1" applyProtection="1">
      <alignment horizontal="center" vertical="center"/>
      <protection locked="0"/>
    </xf>
    <xf numFmtId="0" fontId="3" fillId="2" borderId="5" xfId="3" applyFont="1" applyFill="1" applyBorder="1" applyAlignment="1" applyProtection="1">
      <alignment horizontal="left" vertical="top"/>
    </xf>
    <xf numFmtId="0" fontId="3" fillId="2" borderId="1" xfId="3" applyFont="1" applyFill="1" applyBorder="1" applyAlignment="1" applyProtection="1">
      <alignment horizontal="left" vertical="center"/>
    </xf>
    <xf numFmtId="0" fontId="4" fillId="2" borderId="5" xfId="3" quotePrefix="1" applyFont="1" applyFill="1" applyBorder="1" applyAlignment="1" applyProtection="1">
      <alignment horizontal="right" vertical="top"/>
    </xf>
    <xf numFmtId="0" fontId="4" fillId="2" borderId="1" xfId="3" applyFont="1" applyFill="1" applyBorder="1" applyAlignment="1" applyProtection="1">
      <alignment horizontal="justify" vertical="top"/>
    </xf>
    <xf numFmtId="0" fontId="4" fillId="2" borderId="11" xfId="3" applyFont="1" applyFill="1" applyBorder="1" applyAlignment="1" applyProtection="1">
      <alignment horizontal="center" vertical="center"/>
    </xf>
    <xf numFmtId="0" fontId="4" fillId="2" borderId="6" xfId="3" applyFont="1" applyFill="1" applyBorder="1" applyAlignment="1" applyProtection="1">
      <alignment horizontal="center" vertical="center"/>
    </xf>
    <xf numFmtId="0" fontId="3" fillId="2" borderId="5" xfId="3" quotePrefix="1" applyFont="1" applyFill="1" applyBorder="1" applyAlignment="1" applyProtection="1">
      <alignment horizontal="center" vertical="top"/>
    </xf>
    <xf numFmtId="0" fontId="3" fillId="2" borderId="5" xfId="7" applyFont="1" applyFill="1" applyBorder="1" applyAlignment="1" applyProtection="1">
      <alignment vertical="top" wrapText="1"/>
    </xf>
    <xf numFmtId="0" fontId="3" fillId="2" borderId="1" xfId="7" applyFont="1" applyFill="1" applyBorder="1" applyAlignment="1" applyProtection="1">
      <alignment vertical="top" wrapText="1"/>
    </xf>
    <xf numFmtId="0" fontId="4" fillId="2" borderId="5" xfId="7" applyFont="1" applyFill="1" applyBorder="1" applyAlignment="1" applyProtection="1">
      <alignment horizontal="center" vertical="center" wrapText="1"/>
    </xf>
    <xf numFmtId="0" fontId="4" fillId="2" borderId="1" xfId="7" applyFont="1" applyFill="1" applyBorder="1" applyAlignment="1" applyProtection="1">
      <alignment vertical="center" wrapText="1"/>
    </xf>
    <xf numFmtId="0" fontId="4" fillId="2" borderId="1" xfId="7" applyFont="1" applyFill="1" applyBorder="1" applyAlignment="1" applyProtection="1">
      <alignment horizontal="center" vertical="center" wrapText="1"/>
    </xf>
    <xf numFmtId="0" fontId="4" fillId="2" borderId="5" xfId="7" applyFont="1" applyFill="1" applyBorder="1" applyAlignment="1" applyProtection="1">
      <alignment horizontal="center" vertical="top" wrapText="1"/>
    </xf>
    <xf numFmtId="0" fontId="3" fillId="2" borderId="1" xfId="7" applyFont="1" applyFill="1" applyBorder="1" applyAlignment="1" applyProtection="1">
      <alignment vertical="center" wrapText="1"/>
    </xf>
    <xf numFmtId="0" fontId="4" fillId="2" borderId="5" xfId="7" quotePrefix="1" applyFont="1" applyFill="1" applyBorder="1" applyAlignment="1" applyProtection="1">
      <alignment horizontal="center" vertical="top" wrapText="1"/>
    </xf>
    <xf numFmtId="0" fontId="4" fillId="2" borderId="1" xfId="3" applyFont="1" applyFill="1" applyBorder="1" applyAlignment="1" applyProtection="1">
      <alignment horizontal="justify" vertical="center"/>
    </xf>
    <xf numFmtId="0" fontId="3" fillId="2" borderId="1" xfId="3" applyFont="1" applyFill="1" applyBorder="1" applyAlignment="1" applyProtection="1">
      <alignment horizontal="justify" vertical="center"/>
    </xf>
    <xf numFmtId="0" fontId="3" fillId="2" borderId="1" xfId="3" applyFont="1" applyFill="1" applyBorder="1" applyAlignment="1" applyProtection="1">
      <alignment horizontal="left" vertical="center" wrapText="1"/>
    </xf>
    <xf numFmtId="0" fontId="5" fillId="2" borderId="5" xfId="3" applyFont="1" applyFill="1" applyBorder="1" applyAlignment="1" applyProtection="1">
      <alignment horizontal="right" vertical="top"/>
    </xf>
    <xf numFmtId="165" fontId="4" fillId="2" borderId="5" xfId="3" quotePrefix="1" applyNumberFormat="1" applyFont="1" applyFill="1" applyBorder="1" applyAlignment="1" applyProtection="1">
      <alignment horizontal="center" vertical="top"/>
    </xf>
    <xf numFmtId="0" fontId="4" fillId="2" borderId="5" xfId="3" applyFont="1" applyFill="1" applyBorder="1" applyAlignment="1" applyProtection="1">
      <alignment horizontal="right" vertical="top"/>
    </xf>
    <xf numFmtId="0" fontId="6" fillId="2" borderId="1" xfId="3" applyFont="1" applyFill="1" applyBorder="1" applyAlignment="1" applyProtection="1">
      <alignment horizontal="justify" vertical="center"/>
    </xf>
    <xf numFmtId="0" fontId="3" fillId="2" borderId="7" xfId="3" applyFont="1" applyFill="1" applyBorder="1" applyAlignment="1" applyProtection="1">
      <alignment vertical="top"/>
    </xf>
    <xf numFmtId="0" fontId="3" fillId="2" borderId="8" xfId="7" applyFont="1" applyFill="1" applyBorder="1" applyAlignment="1" applyProtection="1">
      <alignment vertical="center" wrapText="1"/>
    </xf>
    <xf numFmtId="0" fontId="4" fillId="2" borderId="12" xfId="3" applyFont="1" applyFill="1" applyBorder="1" applyAlignment="1" applyProtection="1">
      <alignment horizontal="center" vertical="center"/>
      <protection locked="0"/>
    </xf>
    <xf numFmtId="0" fontId="3" fillId="2" borderId="9" xfId="3" applyFont="1" applyFill="1" applyBorder="1" applyAlignment="1" applyProtection="1">
      <alignment horizontal="center" vertical="center"/>
      <protection locked="0"/>
    </xf>
    <xf numFmtId="0" fontId="20" fillId="2" borderId="5" xfId="11" applyFont="1" applyFill="1" applyBorder="1" applyAlignment="1" applyProtection="1">
      <alignment horizontal="center" vertical="center"/>
    </xf>
    <xf numFmtId="0" fontId="20" fillId="2" borderId="1" xfId="11" applyFont="1" applyFill="1" applyBorder="1" applyAlignment="1" applyProtection="1">
      <alignment horizontal="justify" vertical="top"/>
    </xf>
    <xf numFmtId="0" fontId="20" fillId="2" borderId="1" xfId="11" applyFont="1" applyFill="1" applyBorder="1" applyAlignment="1" applyProtection="1">
      <alignment horizontal="justify" vertical="top" wrapText="1"/>
    </xf>
    <xf numFmtId="0" fontId="22" fillId="2" borderId="1" xfId="11" applyFont="1" applyFill="1" applyBorder="1" applyAlignment="1" applyProtection="1">
      <alignment horizontal="center" vertical="center"/>
    </xf>
    <xf numFmtId="0" fontId="20" fillId="2" borderId="1" xfId="11" applyFont="1" applyFill="1" applyBorder="1" applyAlignment="1" applyProtection="1">
      <alignment horizontal="center" vertical="center"/>
    </xf>
    <xf numFmtId="4" fontId="20" fillId="2" borderId="11" xfId="11" applyNumberFormat="1" applyFont="1" applyFill="1" applyBorder="1" applyAlignment="1" applyProtection="1">
      <alignment horizontal="center" vertical="center"/>
      <protection locked="0"/>
    </xf>
    <xf numFmtId="4" fontId="20" fillId="2" borderId="6" xfId="11" applyNumberFormat="1" applyFont="1" applyFill="1" applyBorder="1" applyAlignment="1" applyProtection="1">
      <alignment horizontal="center" vertical="center"/>
      <protection locked="0"/>
    </xf>
    <xf numFmtId="0" fontId="22" fillId="2" borderId="1" xfId="11" applyFont="1" applyFill="1" applyBorder="1" applyAlignment="1" applyProtection="1">
      <alignment horizontal="center" vertical="center" wrapText="1"/>
    </xf>
    <xf numFmtId="0" fontId="20" fillId="2" borderId="1" xfId="0" applyFont="1" applyFill="1" applyBorder="1" applyAlignment="1" applyProtection="1">
      <alignment horizontal="justify" vertical="top" wrapText="1"/>
    </xf>
    <xf numFmtId="0" fontId="16" fillId="2" borderId="5" xfId="11" applyFont="1" applyFill="1" applyBorder="1" applyAlignment="1" applyProtection="1">
      <alignment horizontal="center" vertical="top"/>
    </xf>
    <xf numFmtId="4" fontId="20" fillId="2" borderId="11" xfId="11" applyNumberFormat="1" applyFont="1" applyFill="1" applyBorder="1" applyAlignment="1" applyProtection="1">
      <alignment horizontal="center" vertical="top"/>
    </xf>
    <xf numFmtId="4" fontId="20" fillId="2" borderId="6" xfId="11" applyNumberFormat="1" applyFont="1" applyFill="1" applyBorder="1" applyAlignment="1" applyProtection="1">
      <alignment horizontal="justify" vertical="top"/>
    </xf>
    <xf numFmtId="0" fontId="22" fillId="2" borderId="1" xfId="11" applyFont="1" applyFill="1" applyBorder="1" applyAlignment="1" applyProtection="1">
      <alignment horizontal="justify" vertical="top"/>
    </xf>
    <xf numFmtId="0" fontId="22" fillId="2" borderId="1" xfId="0" applyFont="1" applyFill="1" applyBorder="1" applyAlignment="1" applyProtection="1">
      <alignment horizontal="justify" vertical="top"/>
    </xf>
    <xf numFmtId="0" fontId="16" fillId="2" borderId="1" xfId="11" applyFont="1" applyFill="1" applyBorder="1" applyAlignment="1" applyProtection="1">
      <alignment vertical="top"/>
    </xf>
    <xf numFmtId="0" fontId="16" fillId="2" borderId="11" xfId="11" applyFont="1" applyFill="1" applyBorder="1" applyAlignment="1" applyProtection="1">
      <alignment horizontal="center" vertical="top"/>
    </xf>
    <xf numFmtId="0" fontId="16" fillId="2" borderId="6" xfId="11" applyFont="1" applyFill="1" applyBorder="1" applyAlignment="1" applyProtection="1">
      <alignment vertical="top"/>
    </xf>
    <xf numFmtId="2" fontId="4" fillId="2" borderId="1" xfId="3" applyNumberFormat="1" applyFont="1" applyFill="1" applyBorder="1" applyAlignment="1" applyProtection="1">
      <alignment horizontal="justify" vertical="top" wrapText="1"/>
    </xf>
    <xf numFmtId="2" fontId="4" fillId="2" borderId="11" xfId="3" applyNumberFormat="1" applyFont="1" applyFill="1" applyBorder="1" applyAlignment="1" applyProtection="1">
      <alignment horizontal="center" vertical="top" wrapText="1"/>
    </xf>
    <xf numFmtId="2" fontId="4" fillId="2" borderId="6" xfId="3" applyNumberFormat="1" applyFont="1" applyFill="1" applyBorder="1" applyAlignment="1" applyProtection="1">
      <alignment horizontal="justify" vertical="top" wrapText="1"/>
    </xf>
    <xf numFmtId="0" fontId="22" fillId="2" borderId="1" xfId="11" applyFont="1" applyFill="1" applyBorder="1" applyAlignment="1" applyProtection="1">
      <alignment horizontal="justify" vertical="top" wrapText="1"/>
    </xf>
    <xf numFmtId="0" fontId="20" fillId="2" borderId="11" xfId="0" applyFont="1" applyFill="1" applyBorder="1" applyAlignment="1" applyProtection="1">
      <alignment horizontal="center" vertical="top"/>
      <protection locked="0"/>
    </xf>
    <xf numFmtId="2" fontId="4" fillId="2" borderId="11" xfId="3" applyNumberFormat="1" applyFont="1" applyFill="1" applyBorder="1" applyAlignment="1" applyProtection="1">
      <alignment horizontal="justify" vertical="top" wrapText="1"/>
    </xf>
    <xf numFmtId="4" fontId="20" fillId="2" borderId="11" xfId="11" applyNumberFormat="1" applyFont="1" applyFill="1" applyBorder="1" applyAlignment="1" applyProtection="1">
      <alignment horizontal="justify" vertical="top"/>
    </xf>
    <xf numFmtId="0" fontId="20" fillId="2" borderId="1" xfId="11" applyFont="1" applyFill="1" applyBorder="1" applyAlignment="1" applyProtection="1">
      <alignment vertical="center"/>
    </xf>
    <xf numFmtId="0" fontId="23" fillId="2" borderId="1" xfId="11" applyFont="1" applyFill="1" applyBorder="1" applyAlignment="1" applyProtection="1">
      <alignment horizontal="center" vertical="center"/>
    </xf>
    <xf numFmtId="4" fontId="23" fillId="2" borderId="6" xfId="11" applyNumberFormat="1" applyFont="1" applyFill="1" applyBorder="1" applyAlignment="1" applyProtection="1">
      <alignment horizontal="center" vertical="center"/>
      <protection locked="0"/>
    </xf>
    <xf numFmtId="0" fontId="20" fillId="2" borderId="5" xfId="11" applyFont="1" applyFill="1" applyBorder="1" applyAlignment="1" applyProtection="1">
      <alignment horizontal="center" vertical="top"/>
    </xf>
    <xf numFmtId="0" fontId="1" fillId="2" borderId="1" xfId="11" applyFont="1" applyFill="1" applyBorder="1" applyAlignment="1" applyProtection="1">
      <alignment horizontal="center" vertical="center"/>
    </xf>
    <xf numFmtId="0" fontId="1" fillId="2" borderId="11" xfId="11" applyFont="1" applyFill="1" applyBorder="1" applyAlignment="1" applyProtection="1">
      <alignment vertical="center"/>
    </xf>
    <xf numFmtId="0" fontId="1" fillId="2" borderId="6" xfId="11" applyFont="1" applyFill="1" applyBorder="1" applyAlignment="1" applyProtection="1">
      <alignment vertical="center"/>
    </xf>
    <xf numFmtId="0" fontId="20" fillId="2" borderId="1" xfId="11" applyFont="1" applyFill="1" applyBorder="1" applyAlignment="1" applyProtection="1">
      <alignment vertical="top"/>
    </xf>
    <xf numFmtId="0" fontId="20" fillId="2" borderId="11" xfId="11" applyFont="1" applyFill="1" applyBorder="1" applyAlignment="1" applyProtection="1">
      <alignment vertical="top"/>
    </xf>
    <xf numFmtId="0" fontId="20" fillId="2" borderId="6" xfId="11" applyFont="1" applyFill="1" applyBorder="1" applyAlignment="1" applyProtection="1">
      <alignment vertical="top"/>
    </xf>
    <xf numFmtId="0" fontId="23" fillId="2" borderId="1" xfId="11" applyFont="1" applyFill="1" applyBorder="1" applyAlignment="1" applyProtection="1">
      <alignment horizontal="justify" vertical="top"/>
    </xf>
    <xf numFmtId="0" fontId="20" fillId="2" borderId="7" xfId="11" applyFont="1" applyFill="1" applyBorder="1" applyAlignment="1" applyProtection="1">
      <alignment horizontal="center" vertical="top"/>
    </xf>
    <xf numFmtId="0" fontId="20" fillId="2" borderId="8" xfId="11" applyFont="1" applyFill="1" applyBorder="1" applyAlignment="1" applyProtection="1">
      <alignment horizontal="justify" vertical="top"/>
    </xf>
    <xf numFmtId="0" fontId="3" fillId="3" borderId="2" xfId="2" applyFont="1" applyFill="1" applyBorder="1" applyAlignment="1" applyProtection="1">
      <alignment horizontal="center" vertical="center"/>
    </xf>
    <xf numFmtId="0" fontId="3" fillId="3" borderId="3" xfId="2" applyFont="1" applyFill="1" applyBorder="1" applyAlignment="1" applyProtection="1">
      <alignment horizontal="center" vertical="center"/>
    </xf>
    <xf numFmtId="0" fontId="3" fillId="3" borderId="3" xfId="2" applyFont="1" applyFill="1" applyBorder="1" applyAlignment="1" applyProtection="1">
      <alignment horizontal="center" vertical="center" wrapText="1"/>
    </xf>
    <xf numFmtId="0" fontId="3" fillId="3" borderId="4" xfId="2" applyFont="1" applyFill="1" applyBorder="1" applyAlignment="1" applyProtection="1">
      <alignment horizontal="center" vertical="center" wrapText="1"/>
    </xf>
    <xf numFmtId="0" fontId="3" fillId="3" borderId="7" xfId="2" applyFont="1" applyFill="1" applyBorder="1" applyAlignment="1" applyProtection="1">
      <alignment horizontal="center" vertical="center"/>
    </xf>
    <xf numFmtId="0" fontId="3" fillId="3" borderId="8" xfId="2" applyFont="1" applyFill="1" applyBorder="1" applyAlignment="1" applyProtection="1">
      <alignment horizontal="center" vertical="center"/>
    </xf>
    <xf numFmtId="0" fontId="3" fillId="3" borderId="8" xfId="2" applyFont="1" applyFill="1" applyBorder="1" applyAlignment="1" applyProtection="1">
      <alignment horizontal="center" vertical="center" wrapText="1"/>
    </xf>
    <xf numFmtId="0" fontId="3" fillId="3" borderId="9" xfId="2" applyFont="1" applyFill="1" applyBorder="1" applyAlignment="1" applyProtection="1">
      <alignment horizontal="center" vertical="center" wrapText="1"/>
    </xf>
    <xf numFmtId="0" fontId="3" fillId="2" borderId="19" xfId="2" applyFont="1" applyFill="1" applyBorder="1" applyAlignment="1" applyProtection="1">
      <alignment horizontal="left" vertical="top"/>
    </xf>
    <xf numFmtId="0" fontId="3" fillId="2" borderId="15" xfId="2" applyFont="1" applyFill="1" applyBorder="1" applyAlignment="1" applyProtection="1">
      <alignment horizontal="center" vertical="top"/>
    </xf>
    <xf numFmtId="0" fontId="3" fillId="2" borderId="15" xfId="2" applyFont="1" applyFill="1" applyBorder="1" applyAlignment="1" applyProtection="1">
      <alignment horizontal="left" vertical="top"/>
    </xf>
    <xf numFmtId="0" fontId="3" fillId="2" borderId="17" xfId="2" applyFont="1" applyFill="1" applyBorder="1" applyAlignment="1" applyProtection="1">
      <alignment horizontal="center" vertical="top"/>
    </xf>
    <xf numFmtId="0" fontId="3" fillId="2" borderId="16" xfId="2" applyFont="1" applyFill="1" applyBorder="1" applyAlignment="1" applyProtection="1">
      <alignment horizontal="center" vertical="top"/>
    </xf>
    <xf numFmtId="2" fontId="3" fillId="2" borderId="5" xfId="2" applyNumberFormat="1" applyFont="1" applyFill="1" applyBorder="1" applyAlignment="1" applyProtection="1">
      <alignment horizontal="center" vertical="top" wrapText="1"/>
    </xf>
    <xf numFmtId="2" fontId="3" fillId="2" borderId="1" xfId="2" applyNumberFormat="1" applyFont="1" applyFill="1" applyBorder="1" applyAlignment="1" applyProtection="1">
      <alignment horizontal="left" vertical="center" wrapText="1"/>
    </xf>
    <xf numFmtId="0" fontId="20" fillId="2" borderId="1" xfId="0" applyFont="1" applyFill="1" applyBorder="1" applyAlignment="1" applyProtection="1">
      <alignment horizontal="center" vertical="center"/>
    </xf>
    <xf numFmtId="2" fontId="4" fillId="2" borderId="6" xfId="2" applyNumberFormat="1" applyFont="1" applyFill="1" applyBorder="1" applyAlignment="1" applyProtection="1">
      <alignment horizontal="center" vertical="center" wrapText="1"/>
      <protection locked="0"/>
    </xf>
    <xf numFmtId="2" fontId="4" fillId="2" borderId="1" xfId="2" applyNumberFormat="1" applyFont="1" applyFill="1" applyBorder="1" applyAlignment="1" applyProtection="1">
      <alignment vertical="top" wrapText="1"/>
    </xf>
    <xf numFmtId="2" fontId="4" fillId="2" borderId="1" xfId="2" applyNumberFormat="1" applyFont="1" applyFill="1" applyBorder="1" applyAlignment="1" applyProtection="1">
      <alignment horizontal="left" vertical="top" wrapText="1"/>
    </xf>
    <xf numFmtId="2" fontId="25" fillId="2" borderId="5" xfId="0" applyNumberFormat="1" applyFont="1" applyFill="1" applyBorder="1" applyAlignment="1" applyProtection="1">
      <alignment horizontal="center" vertical="top" wrapText="1"/>
    </xf>
    <xf numFmtId="0" fontId="26" fillId="2" borderId="1" xfId="0" applyFont="1" applyFill="1" applyBorder="1" applyAlignment="1" applyProtection="1">
      <alignment horizontal="justify" vertical="top" wrapText="1"/>
    </xf>
    <xf numFmtId="0" fontId="27" fillId="2" borderId="1" xfId="0" applyFont="1" applyFill="1" applyBorder="1" applyAlignment="1" applyProtection="1">
      <alignment horizontal="justify" vertical="top" wrapText="1"/>
    </xf>
    <xf numFmtId="2" fontId="23" fillId="2" borderId="5" xfId="0" applyNumberFormat="1" applyFont="1" applyFill="1" applyBorder="1" applyAlignment="1" applyProtection="1">
      <alignment horizontal="center" vertical="top" wrapText="1"/>
    </xf>
    <xf numFmtId="0" fontId="4" fillId="2" borderId="1" xfId="0" applyFont="1" applyFill="1" applyBorder="1" applyAlignment="1" applyProtection="1">
      <alignment horizontal="justify" vertical="top" wrapText="1"/>
    </xf>
    <xf numFmtId="0" fontId="4" fillId="2" borderId="1" xfId="2" applyNumberFormat="1" applyFont="1" applyFill="1" applyBorder="1" applyAlignment="1" applyProtection="1">
      <alignment horizontal="center" vertical="center" wrapText="1"/>
    </xf>
    <xf numFmtId="0" fontId="0" fillId="2" borderId="1" xfId="0" applyFill="1" applyBorder="1" applyAlignment="1" applyProtection="1">
      <alignment horizontal="center" vertical="center"/>
    </xf>
    <xf numFmtId="0" fontId="0" fillId="2" borderId="11" xfId="0" applyFill="1" applyBorder="1" applyAlignment="1" applyProtection="1">
      <alignment horizontal="center" vertical="center"/>
    </xf>
    <xf numFmtId="0" fontId="0" fillId="2" borderId="6" xfId="0" applyFill="1" applyBorder="1" applyAlignment="1" applyProtection="1">
      <alignment horizontal="center" vertical="center"/>
    </xf>
    <xf numFmtId="2" fontId="3" fillId="2" borderId="1" xfId="2" applyNumberFormat="1" applyFont="1" applyFill="1" applyBorder="1" applyAlignment="1" applyProtection="1">
      <alignment horizontal="left" vertical="top" wrapText="1"/>
    </xf>
    <xf numFmtId="2" fontId="4" fillId="2" borderId="5" xfId="2" applyNumberFormat="1" applyFont="1" applyFill="1" applyBorder="1" applyAlignment="1" applyProtection="1">
      <alignment vertical="top" wrapText="1"/>
    </xf>
    <xf numFmtId="0" fontId="4" fillId="2" borderId="1" xfId="2" applyFont="1" applyFill="1" applyBorder="1" applyAlignment="1" applyProtection="1">
      <alignment horizontal="justify" vertical="top" wrapText="1"/>
    </xf>
    <xf numFmtId="169" fontId="28" fillId="2" borderId="1" xfId="0" applyNumberFormat="1" applyFont="1" applyFill="1" applyBorder="1" applyAlignment="1" applyProtection="1">
      <alignment horizontal="justify" vertical="top" wrapText="1"/>
    </xf>
    <xf numFmtId="2" fontId="3" fillId="2" borderId="1" xfId="2" applyNumberFormat="1" applyFont="1" applyFill="1" applyBorder="1" applyAlignment="1" applyProtection="1">
      <alignment horizontal="justify" vertical="top" wrapText="1"/>
    </xf>
    <xf numFmtId="2" fontId="3" fillId="2" borderId="5" xfId="0" applyNumberFormat="1" applyFont="1" applyFill="1" applyBorder="1" applyAlignment="1" applyProtection="1">
      <alignment horizontal="center" vertical="top"/>
    </xf>
    <xf numFmtId="0" fontId="26" fillId="2" borderId="1"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26" fillId="2" borderId="6" xfId="0" applyFont="1" applyFill="1" applyBorder="1" applyAlignment="1" applyProtection="1">
      <alignment horizontal="center" vertical="center" wrapText="1"/>
    </xf>
    <xf numFmtId="0" fontId="4" fillId="2" borderId="1" xfId="5" applyFont="1" applyFill="1" applyBorder="1" applyAlignment="1" applyProtection="1">
      <alignment horizontal="center" vertical="center"/>
    </xf>
    <xf numFmtId="2" fontId="20" fillId="2" borderId="1" xfId="2" applyNumberFormat="1" applyFont="1" applyFill="1" applyBorder="1" applyAlignment="1" applyProtection="1">
      <alignment horizontal="justify" vertical="top" wrapText="1"/>
    </xf>
    <xf numFmtId="2" fontId="29" fillId="2" borderId="11" xfId="2" applyNumberFormat="1" applyFont="1" applyFill="1" applyBorder="1" applyAlignment="1" applyProtection="1">
      <alignment horizontal="center" vertical="center" wrapText="1"/>
    </xf>
    <xf numFmtId="2" fontId="29" fillId="2" borderId="6" xfId="2" applyNumberFormat="1" applyFont="1" applyFill="1" applyBorder="1" applyAlignment="1" applyProtection="1">
      <alignment horizontal="center" vertical="center" wrapText="1"/>
    </xf>
    <xf numFmtId="2" fontId="20" fillId="2" borderId="1" xfId="2" applyNumberFormat="1" applyFont="1" applyFill="1" applyBorder="1" applyAlignment="1" applyProtection="1">
      <alignment vertical="top" wrapText="1"/>
    </xf>
    <xf numFmtId="0" fontId="4" fillId="2" borderId="1" xfId="2" applyFont="1" applyFill="1" applyBorder="1" applyAlignment="1" applyProtection="1">
      <alignment horizontal="center" vertical="center" wrapText="1"/>
    </xf>
    <xf numFmtId="0" fontId="4" fillId="2" borderId="11" xfId="2" applyFont="1" applyFill="1" applyBorder="1" applyAlignment="1" applyProtection="1">
      <alignment horizontal="center" vertical="center" wrapText="1"/>
    </xf>
    <xf numFmtId="0" fontId="4" fillId="2" borderId="6" xfId="2" applyFont="1" applyFill="1" applyBorder="1" applyAlignment="1" applyProtection="1">
      <alignment horizontal="center" vertical="center" wrapText="1"/>
    </xf>
    <xf numFmtId="2" fontId="3" fillId="2" borderId="5" xfId="0" applyNumberFormat="1" applyFont="1" applyFill="1" applyBorder="1" applyAlignment="1" applyProtection="1">
      <alignment horizontal="center" vertical="top" wrapText="1"/>
    </xf>
    <xf numFmtId="165" fontId="3" fillId="2" borderId="5" xfId="0" applyNumberFormat="1" applyFont="1" applyFill="1" applyBorder="1" applyAlignment="1" applyProtection="1">
      <alignment horizontal="center" vertical="top" wrapText="1"/>
    </xf>
    <xf numFmtId="2" fontId="30" fillId="2" borderId="1" xfId="2" applyNumberFormat="1" applyFont="1" applyFill="1" applyBorder="1" applyAlignment="1" applyProtection="1">
      <alignment horizontal="justify" vertical="top" wrapText="1"/>
    </xf>
    <xf numFmtId="0" fontId="0" fillId="2" borderId="5" xfId="0" applyFill="1" applyBorder="1" applyProtection="1"/>
    <xf numFmtId="0" fontId="4" fillId="2" borderId="1" xfId="0" applyFont="1" applyFill="1" applyBorder="1" applyAlignment="1" applyProtection="1">
      <alignment horizontal="center" vertical="center"/>
    </xf>
    <xf numFmtId="0" fontId="27" fillId="2" borderId="1" xfId="0" applyFont="1" applyFill="1" applyBorder="1" applyAlignment="1" applyProtection="1">
      <alignment vertical="top" wrapText="1"/>
    </xf>
    <xf numFmtId="0" fontId="27" fillId="2" borderId="1" xfId="0" quotePrefix="1" applyFont="1" applyFill="1" applyBorder="1" applyAlignment="1" applyProtection="1">
      <alignment vertical="top" wrapText="1"/>
    </xf>
    <xf numFmtId="2" fontId="3" fillId="2" borderId="1" xfId="2" applyNumberFormat="1" applyFont="1" applyFill="1" applyBorder="1" applyAlignment="1" applyProtection="1">
      <alignment horizontal="justify" vertical="justify" wrapText="1"/>
    </xf>
    <xf numFmtId="0" fontId="4" fillId="2" borderId="1" xfId="2" applyNumberFormat="1" applyFont="1" applyFill="1" applyBorder="1" applyAlignment="1" applyProtection="1">
      <alignment horizontal="justify" vertical="top" wrapText="1"/>
    </xf>
    <xf numFmtId="0" fontId="4" fillId="2" borderId="1" xfId="0" applyFont="1" applyFill="1" applyBorder="1" applyAlignment="1" applyProtection="1">
      <alignment horizontal="justify" vertical="center"/>
    </xf>
    <xf numFmtId="0" fontId="4" fillId="2" borderId="1" xfId="4" applyFont="1" applyFill="1" applyBorder="1" applyAlignment="1" applyProtection="1">
      <alignment horizontal="justify" vertical="center" wrapText="1"/>
    </xf>
    <xf numFmtId="0" fontId="4" fillId="2" borderId="1" xfId="0" applyFont="1" applyFill="1" applyBorder="1" applyAlignment="1" applyProtection="1">
      <alignment horizontal="justify" vertical="center" wrapText="1"/>
    </xf>
    <xf numFmtId="2" fontId="3" fillId="2" borderId="1" xfId="2" applyNumberFormat="1" applyFont="1" applyFill="1" applyBorder="1" applyAlignment="1" applyProtection="1">
      <alignment vertical="top" wrapText="1"/>
    </xf>
    <xf numFmtId="0" fontId="4" fillId="2" borderId="1" xfId="5" applyFont="1" applyFill="1" applyBorder="1" applyAlignment="1" applyProtection="1">
      <alignment horizontal="left" vertical="top" wrapText="1"/>
    </xf>
    <xf numFmtId="0" fontId="4" fillId="2" borderId="1" xfId="0" applyFont="1" applyFill="1" applyBorder="1" applyAlignment="1" applyProtection="1">
      <alignment horizontal="center" vertical="center" wrapText="1"/>
    </xf>
    <xf numFmtId="0" fontId="20" fillId="2" borderId="1" xfId="0" applyNumberFormat="1" applyFont="1" applyFill="1" applyBorder="1" applyAlignment="1" applyProtection="1">
      <alignment vertical="top" wrapText="1"/>
    </xf>
    <xf numFmtId="0" fontId="4" fillId="2" borderId="1" xfId="5" applyFont="1" applyFill="1" applyBorder="1" applyAlignment="1" applyProtection="1">
      <alignment horizontal="center" vertical="center" wrapText="1"/>
    </xf>
    <xf numFmtId="0" fontId="31" fillId="2" borderId="1" xfId="2" applyFont="1" applyFill="1" applyBorder="1" applyAlignment="1" applyProtection="1">
      <alignment horizontal="justify" vertical="top" wrapText="1"/>
    </xf>
    <xf numFmtId="0" fontId="4" fillId="2" borderId="11" xfId="5" applyFont="1" applyFill="1" applyBorder="1" applyAlignment="1" applyProtection="1">
      <alignment horizontal="center" vertical="center"/>
    </xf>
    <xf numFmtId="0" fontId="4" fillId="2" borderId="6" xfId="5" applyFont="1" applyFill="1" applyBorder="1" applyAlignment="1" applyProtection="1">
      <alignment horizontal="center" vertical="center"/>
    </xf>
    <xf numFmtId="0" fontId="4" fillId="2" borderId="1" xfId="5" applyNumberFormat="1" applyFont="1" applyFill="1" applyBorder="1" applyAlignment="1" applyProtection="1">
      <alignment horizontal="left" vertical="top" wrapText="1"/>
    </xf>
    <xf numFmtId="0" fontId="3" fillId="2" borderId="1" xfId="0" applyFont="1" applyFill="1" applyBorder="1" applyAlignment="1" applyProtection="1">
      <alignment horizontal="justify" vertical="top" wrapText="1"/>
    </xf>
    <xf numFmtId="0" fontId="4" fillId="2" borderId="11" xfId="0" applyFont="1" applyFill="1" applyBorder="1" applyAlignment="1" applyProtection="1">
      <alignment horizontal="center" vertical="center" wrapText="1"/>
    </xf>
    <xf numFmtId="165" fontId="3" fillId="2" borderId="7" xfId="2" applyNumberFormat="1" applyFont="1" applyFill="1" applyBorder="1" applyAlignment="1" applyProtection="1">
      <alignment horizontal="center" vertical="center" wrapText="1"/>
    </xf>
    <xf numFmtId="0" fontId="3" fillId="2" borderId="8" xfId="0" applyFont="1" applyFill="1" applyBorder="1" applyAlignment="1" applyProtection="1">
      <alignment horizontal="justify" vertical="center" wrapText="1"/>
    </xf>
    <xf numFmtId="2" fontId="4" fillId="2" borderId="12" xfId="2" applyNumberFormat="1" applyFont="1" applyFill="1" applyBorder="1" applyAlignment="1" applyProtection="1">
      <alignment horizontal="center" vertical="center" wrapText="1"/>
      <protection locked="0"/>
    </xf>
    <xf numFmtId="2" fontId="4" fillId="2" borderId="9" xfId="2" applyNumberFormat="1"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xf>
    <xf numFmtId="0" fontId="3" fillId="3" borderId="1" xfId="2" applyFont="1" applyFill="1" applyBorder="1" applyAlignment="1" applyProtection="1">
      <alignment horizontal="left" vertical="top" wrapText="1"/>
    </xf>
    <xf numFmtId="0" fontId="20" fillId="2" borderId="5" xfId="0" applyFont="1" applyFill="1" applyBorder="1" applyAlignment="1" applyProtection="1">
      <alignment horizontal="center" vertical="top"/>
    </xf>
    <xf numFmtId="2" fontId="4" fillId="2" borderId="11" xfId="2" applyNumberFormat="1" applyFont="1" applyFill="1" applyBorder="1" applyAlignment="1" applyProtection="1">
      <alignment horizontal="justify" vertical="top" wrapText="1"/>
    </xf>
    <xf numFmtId="2" fontId="4" fillId="2" borderId="6" xfId="2" applyNumberFormat="1" applyFont="1" applyFill="1" applyBorder="1" applyAlignment="1" applyProtection="1">
      <alignment horizontal="justify" vertical="top" wrapText="1"/>
    </xf>
    <xf numFmtId="0" fontId="22" fillId="2" borderId="1" xfId="0" applyFont="1" applyFill="1" applyBorder="1" applyAlignment="1" applyProtection="1">
      <alignment horizontal="center" vertical="center" wrapText="1"/>
    </xf>
    <xf numFmtId="0" fontId="20" fillId="2" borderId="11" xfId="0" applyFont="1" applyFill="1" applyBorder="1" applyAlignment="1" applyProtection="1">
      <alignment horizontal="justify" vertical="top"/>
      <protection locked="0"/>
    </xf>
    <xf numFmtId="0" fontId="20" fillId="2" borderId="6" xfId="0" applyFont="1" applyFill="1" applyBorder="1" applyAlignment="1" applyProtection="1">
      <alignment horizontal="justify" vertical="top"/>
      <protection locked="0"/>
    </xf>
    <xf numFmtId="0" fontId="22" fillId="2" borderId="1" xfId="0" applyFont="1" applyFill="1" applyBorder="1" applyAlignment="1" applyProtection="1">
      <alignment horizontal="justify" vertical="top" wrapText="1"/>
    </xf>
    <xf numFmtId="0" fontId="22" fillId="2" borderId="1" xfId="0" applyFont="1" applyFill="1" applyBorder="1" applyAlignment="1" applyProtection="1">
      <alignment horizontal="center" vertical="center"/>
    </xf>
    <xf numFmtId="0" fontId="0" fillId="2" borderId="11" xfId="0" applyFill="1" applyBorder="1" applyProtection="1"/>
    <xf numFmtId="0" fontId="0" fillId="2" borderId="6" xfId="0" applyFill="1" applyBorder="1" applyProtection="1"/>
    <xf numFmtId="0" fontId="20" fillId="2" borderId="11" xfId="0" applyFont="1" applyFill="1" applyBorder="1" applyAlignment="1" applyProtection="1">
      <alignment horizontal="justify" vertical="top"/>
    </xf>
    <xf numFmtId="0" fontId="20" fillId="2" borderId="6" xfId="0" applyFont="1" applyFill="1" applyBorder="1" applyAlignment="1" applyProtection="1">
      <alignment horizontal="justify" vertical="top"/>
    </xf>
    <xf numFmtId="0" fontId="4" fillId="2" borderId="5" xfId="0" applyFont="1" applyFill="1" applyBorder="1" applyAlignment="1" applyProtection="1">
      <alignment horizontal="center" vertical="top"/>
    </xf>
    <xf numFmtId="0" fontId="4" fillId="2" borderId="1" xfId="0" applyFont="1" applyFill="1" applyBorder="1" applyAlignment="1" applyProtection="1">
      <alignment horizontal="justify" vertical="top"/>
    </xf>
    <xf numFmtId="0" fontId="23" fillId="2" borderId="1" xfId="0" applyFont="1" applyFill="1" applyBorder="1" applyAlignment="1" applyProtection="1">
      <alignment horizontal="justify" vertical="top" wrapText="1"/>
    </xf>
    <xf numFmtId="0" fontId="23" fillId="2" borderId="1" xfId="0" applyFont="1" applyFill="1" applyBorder="1" applyAlignment="1" applyProtection="1">
      <alignment horizontal="justify" vertical="top"/>
    </xf>
    <xf numFmtId="0" fontId="20" fillId="2" borderId="1" xfId="0" applyFont="1" applyFill="1" applyBorder="1" applyAlignment="1" applyProtection="1">
      <alignment horizontal="justify" vertical="top"/>
    </xf>
    <xf numFmtId="0" fontId="22" fillId="2" borderId="5" xfId="0" applyFont="1" applyFill="1" applyBorder="1" applyAlignment="1" applyProtection="1">
      <alignment horizontal="center" vertical="top" wrapText="1"/>
    </xf>
    <xf numFmtId="0" fontId="23" fillId="2" borderId="6" xfId="0" applyFont="1" applyFill="1" applyBorder="1" applyAlignment="1" applyProtection="1">
      <alignment horizontal="left" vertical="center"/>
      <protection locked="0"/>
    </xf>
    <xf numFmtId="0" fontId="35" fillId="2" borderId="1" xfId="0" applyFont="1" applyFill="1" applyBorder="1" applyAlignment="1" applyProtection="1">
      <alignment horizontal="center" vertical="center"/>
    </xf>
    <xf numFmtId="0" fontId="35" fillId="2" borderId="11" xfId="0" applyFont="1" applyFill="1" applyBorder="1" applyAlignment="1" applyProtection="1">
      <alignment vertical="top"/>
    </xf>
    <xf numFmtId="0" fontId="35" fillId="2" borderId="6" xfId="0" applyFont="1" applyFill="1" applyBorder="1" applyAlignment="1" applyProtection="1">
      <alignment vertical="top"/>
    </xf>
    <xf numFmtId="0" fontId="20" fillId="2" borderId="5" xfId="0" applyFont="1" applyFill="1" applyBorder="1" applyAlignment="1" applyProtection="1">
      <alignment horizontal="center" vertical="top" wrapText="1"/>
    </xf>
    <xf numFmtId="0" fontId="0" fillId="2" borderId="11" xfId="0" applyFill="1" applyBorder="1" applyProtection="1">
      <protection locked="0"/>
    </xf>
    <xf numFmtId="0" fontId="0" fillId="2" borderId="6" xfId="0" applyFill="1" applyBorder="1" applyAlignment="1" applyProtection="1">
      <alignment horizontal="left"/>
      <protection locked="0"/>
    </xf>
    <xf numFmtId="0" fontId="20" fillId="2" borderId="7" xfId="0" applyFont="1" applyFill="1" applyBorder="1" applyAlignment="1" applyProtection="1">
      <alignment horizontal="center" vertical="top"/>
    </xf>
    <xf numFmtId="0" fontId="3" fillId="3" borderId="1" xfId="0" applyFont="1" applyFill="1" applyBorder="1" applyAlignment="1" applyProtection="1">
      <alignment horizontal="center" vertical="center" wrapText="1"/>
    </xf>
    <xf numFmtId="0" fontId="3" fillId="3" borderId="16" xfId="0" applyFont="1" applyFill="1" applyBorder="1" applyAlignment="1" applyProtection="1">
      <alignment horizontal="left" vertical="center" wrapText="1"/>
    </xf>
    <xf numFmtId="0" fontId="23" fillId="2" borderId="1" xfId="0" applyFont="1" applyFill="1" applyBorder="1" applyAlignment="1" applyProtection="1">
      <alignment vertical="justify"/>
    </xf>
    <xf numFmtId="0" fontId="23" fillId="2" borderId="6" xfId="0" applyFont="1" applyFill="1" applyBorder="1" applyAlignment="1" applyProtection="1">
      <alignment vertical="justify"/>
    </xf>
    <xf numFmtId="0" fontId="20" fillId="2" borderId="5" xfId="0" applyFont="1" applyFill="1" applyBorder="1" applyAlignment="1" applyProtection="1">
      <alignment horizontal="center" vertical="center"/>
    </xf>
    <xf numFmtId="0" fontId="20" fillId="2" borderId="1" xfId="0" applyFont="1" applyFill="1" applyBorder="1" applyAlignment="1" applyProtection="1">
      <alignment horizontal="justify" vertical="center" wrapText="1"/>
    </xf>
    <xf numFmtId="0" fontId="20" fillId="2" borderId="1" xfId="0" applyFont="1" applyFill="1" applyBorder="1" applyAlignment="1" applyProtection="1">
      <alignment horizontal="center" vertical="center"/>
      <protection locked="0"/>
    </xf>
    <xf numFmtId="0" fontId="20" fillId="2" borderId="6"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justify"/>
    </xf>
    <xf numFmtId="0" fontId="20" fillId="2" borderId="1" xfId="0" applyFont="1" applyFill="1" applyBorder="1" applyAlignment="1" applyProtection="1">
      <alignment horizontal="left" vertical="justify"/>
    </xf>
    <xf numFmtId="0" fontId="20" fillId="2" borderId="6" xfId="0" applyFont="1" applyFill="1" applyBorder="1" applyAlignment="1" applyProtection="1">
      <alignment horizontal="center" vertical="center"/>
    </xf>
    <xf numFmtId="0" fontId="20" fillId="2" borderId="5" xfId="0" applyFont="1" applyFill="1" applyBorder="1" applyAlignment="1" applyProtection="1">
      <alignment vertical="center"/>
    </xf>
    <xf numFmtId="0" fontId="23" fillId="2" borderId="1" xfId="0" applyFont="1" applyFill="1" applyBorder="1" applyAlignment="1" applyProtection="1">
      <alignment horizontal="center" vertical="center"/>
    </xf>
    <xf numFmtId="0" fontId="23" fillId="2" borderId="1" xfId="0" applyFont="1" applyFill="1" applyBorder="1" applyAlignment="1" applyProtection="1"/>
    <xf numFmtId="0" fontId="23" fillId="2" borderId="6" xfId="0" applyFont="1" applyFill="1" applyBorder="1" applyAlignment="1" applyProtection="1"/>
    <xf numFmtId="0" fontId="20" fillId="2" borderId="5" xfId="0" applyFont="1" applyFill="1" applyBorder="1" applyAlignment="1" applyProtection="1">
      <alignment horizontal="right" vertical="center"/>
    </xf>
    <xf numFmtId="0" fontId="20" fillId="2" borderId="1" xfId="0" applyFont="1" applyFill="1" applyBorder="1" applyAlignment="1" applyProtection="1">
      <alignment horizontal="left" vertical="top" wrapText="1"/>
    </xf>
    <xf numFmtId="0" fontId="23" fillId="2" borderId="1" xfId="0" applyFont="1" applyFill="1" applyBorder="1" applyAlignment="1" applyProtection="1">
      <alignment horizontal="center" vertical="center" wrapText="1"/>
    </xf>
    <xf numFmtId="0" fontId="23" fillId="2" borderId="6" xfId="0"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4" borderId="18" xfId="0" applyFont="1" applyFill="1" applyBorder="1" applyAlignment="1" applyProtection="1">
      <alignment horizontal="right" vertical="center"/>
    </xf>
    <xf numFmtId="0" fontId="3" fillId="2" borderId="1" xfId="2" applyFont="1" applyFill="1" applyBorder="1" applyAlignment="1" applyProtection="1">
      <alignment vertical="center"/>
    </xf>
    <xf numFmtId="0" fontId="3" fillId="2" borderId="6" xfId="2" applyFont="1" applyFill="1" applyBorder="1" applyAlignment="1" applyProtection="1">
      <alignment vertical="center"/>
    </xf>
    <xf numFmtId="0" fontId="3" fillId="2" borderId="5" xfId="2" quotePrefix="1" applyFont="1" applyFill="1" applyBorder="1" applyAlignment="1" applyProtection="1">
      <alignment horizontal="left" vertical="top"/>
    </xf>
    <xf numFmtId="0" fontId="4" fillId="2" borderId="1" xfId="2" applyFont="1" applyFill="1" applyBorder="1" applyAlignment="1" applyProtection="1">
      <alignment horizontal="center" vertical="center"/>
    </xf>
    <xf numFmtId="0" fontId="4" fillId="2" borderId="1" xfId="2" applyFont="1" applyFill="1" applyBorder="1" applyAlignment="1" applyProtection="1">
      <alignment horizontal="center" vertical="center"/>
      <protection locked="0"/>
    </xf>
    <xf numFmtId="0" fontId="4" fillId="2" borderId="6" xfId="2" applyFont="1" applyFill="1" applyBorder="1" applyAlignment="1" applyProtection="1">
      <alignment horizontal="center" vertical="center"/>
      <protection locked="0"/>
    </xf>
    <xf numFmtId="0" fontId="4" fillId="2" borderId="5" xfId="2" quotePrefix="1" applyFont="1" applyFill="1" applyBorder="1" applyAlignment="1" applyProtection="1">
      <alignment horizontal="right" vertical="top"/>
    </xf>
    <xf numFmtId="0" fontId="4" fillId="2" borderId="6" xfId="2" applyFont="1" applyFill="1" applyBorder="1" applyAlignment="1" applyProtection="1">
      <alignment horizontal="center" vertical="center"/>
    </xf>
    <xf numFmtId="0" fontId="3" fillId="2" borderId="5" xfId="0" applyFont="1" applyFill="1" applyBorder="1" applyAlignment="1" applyProtection="1">
      <alignment vertical="top" wrapText="1"/>
    </xf>
    <xf numFmtId="1" fontId="4" fillId="2" borderId="1" xfId="2" applyNumberFormat="1" applyFont="1" applyFill="1" applyBorder="1" applyAlignment="1" applyProtection="1">
      <alignment horizontal="center" vertical="center" wrapText="1"/>
    </xf>
    <xf numFmtId="0" fontId="5" fillId="2" borderId="5" xfId="2" applyFont="1" applyFill="1" applyBorder="1" applyAlignment="1" applyProtection="1">
      <alignment horizontal="right" vertical="top"/>
    </xf>
    <xf numFmtId="0" fontId="3" fillId="2" borderId="1" xfId="2" applyFont="1" applyFill="1" applyBorder="1" applyAlignment="1" applyProtection="1">
      <alignment horizontal="left" wrapText="1"/>
    </xf>
    <xf numFmtId="0" fontId="3" fillId="2" borderId="1" xfId="2" applyFont="1" applyFill="1" applyBorder="1" applyAlignment="1" applyProtection="1">
      <alignment horizontal="justify" vertical="center"/>
    </xf>
    <xf numFmtId="0" fontId="4" fillId="2" borderId="5" xfId="2" applyFont="1" applyFill="1" applyBorder="1" applyAlignment="1" applyProtection="1">
      <alignment horizontal="right" vertical="top"/>
    </xf>
    <xf numFmtId="0" fontId="4" fillId="2" borderId="1" xfId="2" quotePrefix="1" applyFont="1" applyFill="1" applyBorder="1" applyAlignment="1" applyProtection="1">
      <alignment horizontal="center" vertical="center"/>
    </xf>
    <xf numFmtId="0" fontId="0" fillId="2" borderId="1" xfId="0" applyFill="1" applyBorder="1" applyProtection="1"/>
    <xf numFmtId="0" fontId="4" fillId="2" borderId="6" xfId="2" applyFont="1" applyFill="1" applyBorder="1" applyAlignment="1" applyProtection="1">
      <alignment vertical="center"/>
    </xf>
    <xf numFmtId="0" fontId="4" fillId="2" borderId="8" xfId="2" applyFont="1" applyFill="1" applyBorder="1" applyAlignment="1" applyProtection="1">
      <alignment horizontal="center" vertical="center"/>
      <protection locked="0"/>
    </xf>
    <xf numFmtId="2" fontId="4" fillId="2" borderId="9" xfId="2" applyNumberFormat="1" applyFont="1" applyFill="1" applyBorder="1" applyAlignment="1" applyProtection="1">
      <alignment horizontal="center" vertical="center"/>
      <protection locked="0"/>
    </xf>
    <xf numFmtId="0" fontId="16" fillId="2" borderId="1" xfId="0" applyFont="1" applyFill="1" applyBorder="1" applyProtection="1"/>
    <xf numFmtId="0" fontId="4" fillId="2" borderId="11" xfId="2" applyFont="1" applyFill="1" applyBorder="1" applyProtection="1"/>
    <xf numFmtId="0" fontId="4" fillId="2" borderId="6" xfId="2" applyFont="1" applyFill="1" applyBorder="1" applyProtection="1"/>
    <xf numFmtId="0" fontId="3" fillId="2" borderId="5" xfId="2" applyFont="1" applyFill="1" applyBorder="1" applyAlignment="1" applyProtection="1">
      <alignment horizontal="center" vertical="center"/>
    </xf>
    <xf numFmtId="1" fontId="4" fillId="2" borderId="11" xfId="2" applyNumberFormat="1" applyFont="1" applyFill="1" applyBorder="1" applyAlignment="1" applyProtection="1">
      <alignment horizontal="center" vertical="center" wrapText="1"/>
      <protection locked="0"/>
    </xf>
    <xf numFmtId="1" fontId="4" fillId="2" borderId="6" xfId="2" applyNumberFormat="1" applyFont="1" applyFill="1" applyBorder="1" applyAlignment="1" applyProtection="1">
      <alignment horizontal="center" vertical="center" wrapText="1"/>
      <protection locked="0"/>
    </xf>
    <xf numFmtId="0" fontId="3" fillId="2" borderId="1" xfId="2" applyFont="1" applyFill="1" applyBorder="1" applyAlignment="1" applyProtection="1">
      <alignment horizontal="justify" vertical="top" wrapText="1"/>
    </xf>
    <xf numFmtId="0" fontId="4" fillId="2" borderId="11" xfId="2" applyFont="1" applyFill="1" applyBorder="1" applyAlignment="1" applyProtection="1">
      <alignment vertical="center"/>
    </xf>
    <xf numFmtId="1" fontId="4" fillId="2" borderId="6" xfId="2" applyNumberFormat="1" applyFont="1" applyFill="1" applyBorder="1" applyAlignment="1" applyProtection="1">
      <alignment horizontal="center" vertical="center" wrapText="1"/>
    </xf>
    <xf numFmtId="0" fontId="4" fillId="2" borderId="11" xfId="2" applyFont="1" applyFill="1" applyBorder="1" applyAlignment="1" applyProtection="1">
      <alignment horizontal="center" vertical="center"/>
    </xf>
    <xf numFmtId="0" fontId="17" fillId="2" borderId="1" xfId="2" applyFont="1" applyFill="1" applyBorder="1" applyAlignment="1" applyProtection="1">
      <alignment vertical="center"/>
    </xf>
    <xf numFmtId="0" fontId="4" fillId="2" borderId="5" xfId="2" applyFont="1" applyFill="1" applyBorder="1" applyAlignment="1" applyProtection="1">
      <alignment horizontal="center" vertical="center"/>
    </xf>
    <xf numFmtId="0" fontId="4" fillId="2" borderId="1" xfId="2" applyFont="1" applyFill="1" applyBorder="1" applyAlignment="1" applyProtection="1">
      <alignment vertical="center" wrapText="1"/>
    </xf>
    <xf numFmtId="0" fontId="4" fillId="2" borderId="7" xfId="2" quotePrefix="1" applyFont="1" applyFill="1" applyBorder="1" applyAlignment="1" applyProtection="1">
      <alignment vertical="top" wrapText="1"/>
    </xf>
    <xf numFmtId="0" fontId="3" fillId="2" borderId="8" xfId="2" applyFont="1" applyFill="1" applyBorder="1" applyAlignment="1" applyProtection="1">
      <alignment horizontal="left" vertical="center" wrapText="1"/>
    </xf>
    <xf numFmtId="1" fontId="4" fillId="2" borderId="12" xfId="2" applyNumberFormat="1" applyFont="1" applyFill="1" applyBorder="1" applyAlignment="1" applyProtection="1">
      <alignment horizontal="center" vertical="center" wrapText="1"/>
      <protection locked="0"/>
    </xf>
    <xf numFmtId="1" fontId="4" fillId="2" borderId="9" xfId="2" applyNumberFormat="1" applyFont="1" applyFill="1" applyBorder="1" applyAlignment="1" applyProtection="1">
      <alignment horizontal="center" vertical="center" wrapText="1"/>
      <protection locked="0"/>
    </xf>
    <xf numFmtId="0" fontId="37" fillId="3" borderId="11" xfId="2" applyFont="1" applyFill="1" applyBorder="1" applyAlignment="1" applyProtection="1">
      <alignment horizontal="center" vertical="center" wrapText="1"/>
    </xf>
    <xf numFmtId="0" fontId="37" fillId="3" borderId="6" xfId="2" applyFont="1" applyFill="1" applyBorder="1" applyAlignment="1" applyProtection="1">
      <alignment horizontal="center" vertical="center" wrapText="1"/>
    </xf>
    <xf numFmtId="165" fontId="3" fillId="2" borderId="5"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165" fontId="3" fillId="2" borderId="5" xfId="0" applyNumberFormat="1" applyFont="1" applyFill="1" applyBorder="1" applyAlignment="1" applyProtection="1">
      <alignment vertical="center" wrapText="1"/>
    </xf>
    <xf numFmtId="165" fontId="3" fillId="2" borderId="1" xfId="0" applyNumberFormat="1" applyFont="1" applyFill="1" applyBorder="1" applyAlignment="1" applyProtection="1">
      <alignment vertical="center" wrapText="1"/>
    </xf>
    <xf numFmtId="165" fontId="3" fillId="2" borderId="11" xfId="0" applyNumberFormat="1" applyFont="1" applyFill="1" applyBorder="1" applyAlignment="1" applyProtection="1">
      <alignment vertical="center" wrapText="1"/>
    </xf>
    <xf numFmtId="165" fontId="3" fillId="2" borderId="6" xfId="0" applyNumberFormat="1" applyFont="1" applyFill="1" applyBorder="1" applyAlignment="1" applyProtection="1">
      <alignment horizontal="center" vertical="center" wrapText="1"/>
    </xf>
    <xf numFmtId="0" fontId="0" fillId="2" borderId="1" xfId="2" applyFont="1" applyFill="1" applyBorder="1" applyAlignment="1" applyProtection="1">
      <alignment wrapText="1"/>
      <protection locked="0"/>
    </xf>
    <xf numFmtId="0" fontId="2" fillId="2" borderId="1" xfId="13" applyFont="1" applyFill="1" applyBorder="1" applyAlignment="1" applyProtection="1">
      <alignment horizontal="justify" vertical="top"/>
      <protection locked="0"/>
    </xf>
    <xf numFmtId="170" fontId="2" fillId="2" borderId="5" xfId="13" applyNumberFormat="1" applyFont="1" applyFill="1" applyBorder="1" applyAlignment="1" applyProtection="1">
      <alignment horizontal="left"/>
      <protection locked="0"/>
    </xf>
    <xf numFmtId="0" fontId="2" fillId="2" borderId="0" xfId="2" applyFont="1" applyFill="1" applyProtection="1"/>
    <xf numFmtId="0" fontId="41" fillId="2" borderId="5" xfId="2" applyFont="1" applyFill="1" applyBorder="1" applyProtection="1"/>
    <xf numFmtId="0" fontId="2" fillId="2" borderId="1" xfId="2" applyFont="1" applyFill="1" applyBorder="1" applyProtection="1"/>
    <xf numFmtId="0" fontId="37" fillId="2" borderId="5" xfId="2" applyFont="1" applyFill="1" applyBorder="1" applyProtection="1"/>
    <xf numFmtId="0" fontId="2" fillId="2" borderId="5" xfId="2" applyFont="1" applyFill="1" applyBorder="1" applyProtection="1"/>
    <xf numFmtId="0" fontId="2" fillId="2" borderId="1" xfId="2" applyFont="1" applyFill="1" applyBorder="1" applyAlignment="1" applyProtection="1">
      <alignment horizontal="right"/>
    </xf>
    <xf numFmtId="0" fontId="38" fillId="2" borderId="1" xfId="2" applyFont="1" applyFill="1" applyBorder="1" applyAlignment="1" applyProtection="1">
      <alignment horizontal="center" vertical="top" wrapText="1"/>
    </xf>
    <xf numFmtId="0" fontId="39" fillId="2" borderId="5" xfId="2" applyFont="1" applyFill="1" applyBorder="1" applyAlignment="1" applyProtection="1">
      <alignment horizontal="center" vertical="top" wrapText="1"/>
    </xf>
    <xf numFmtId="0" fontId="39" fillId="2" borderId="1" xfId="2" applyFont="1" applyFill="1" applyBorder="1" applyAlignment="1" applyProtection="1">
      <alignment horizontal="justify" vertical="top" wrapText="1"/>
    </xf>
    <xf numFmtId="0" fontId="2" fillId="2" borderId="1" xfId="2" applyFont="1" applyFill="1" applyBorder="1" applyAlignment="1" applyProtection="1">
      <alignment wrapText="1"/>
      <protection locked="0"/>
    </xf>
    <xf numFmtId="0" fontId="38" fillId="2" borderId="1" xfId="2" applyFont="1" applyFill="1" applyBorder="1" applyAlignment="1" applyProtection="1">
      <alignment horizontal="justify" vertical="top" wrapText="1"/>
    </xf>
    <xf numFmtId="0" fontId="40" fillId="2" borderId="5" xfId="2" applyFont="1" applyFill="1" applyBorder="1" applyAlignment="1" applyProtection="1">
      <protection locked="0"/>
    </xf>
    <xf numFmtId="0" fontId="2" fillId="2" borderId="1" xfId="2" applyFont="1" applyFill="1" applyBorder="1" applyAlignment="1" applyProtection="1">
      <protection locked="0"/>
    </xf>
    <xf numFmtId="0" fontId="2" fillId="2" borderId="0" xfId="2" applyFont="1" applyFill="1" applyAlignment="1" applyProtection="1">
      <protection locked="0"/>
    </xf>
    <xf numFmtId="0" fontId="2" fillId="2" borderId="1" xfId="2" applyFont="1" applyFill="1" applyBorder="1" applyProtection="1">
      <protection locked="0"/>
    </xf>
    <xf numFmtId="0" fontId="2" fillId="2" borderId="1" xfId="0" applyFont="1" applyFill="1" applyBorder="1" applyAlignment="1" applyProtection="1">
      <protection locked="0"/>
    </xf>
    <xf numFmtId="0" fontId="2" fillId="2" borderId="1" xfId="0" applyFont="1" applyFill="1" applyBorder="1" applyProtection="1">
      <protection locked="0"/>
    </xf>
    <xf numFmtId="0" fontId="2" fillId="2" borderId="0" xfId="2" applyFont="1" applyFill="1" applyProtection="1">
      <protection locked="0"/>
    </xf>
    <xf numFmtId="0" fontId="0" fillId="2" borderId="1" xfId="0" applyFill="1" applyBorder="1" applyProtection="1">
      <protection locked="0"/>
    </xf>
    <xf numFmtId="170" fontId="2" fillId="2" borderId="5" xfId="13" applyNumberFormat="1" applyFont="1" applyFill="1" applyBorder="1" applyAlignment="1" applyProtection="1">
      <alignment horizontal="center"/>
      <protection locked="0"/>
    </xf>
    <xf numFmtId="0" fontId="2" fillId="2" borderId="5" xfId="2" applyFont="1" applyFill="1" applyBorder="1" applyProtection="1">
      <protection locked="0"/>
    </xf>
    <xf numFmtId="0" fontId="2" fillId="2" borderId="7" xfId="2" applyFont="1" applyFill="1" applyBorder="1" applyProtection="1">
      <protection locked="0"/>
    </xf>
    <xf numFmtId="0" fontId="2" fillId="2" borderId="8" xfId="2" applyFont="1" applyFill="1" applyBorder="1" applyProtection="1">
      <protection locked="0"/>
    </xf>
    <xf numFmtId="0" fontId="37" fillId="2" borderId="0" xfId="2" applyFont="1" applyFill="1" applyAlignment="1" applyProtection="1"/>
    <xf numFmtId="0" fontId="38" fillId="2" borderId="5" xfId="2" applyFont="1" applyFill="1" applyBorder="1" applyAlignment="1" applyProtection="1">
      <alignment horizontal="center" vertical="top" wrapText="1"/>
    </xf>
    <xf numFmtId="0" fontId="39" fillId="2" borderId="1" xfId="2" applyFont="1" applyFill="1" applyBorder="1" applyAlignment="1" applyProtection="1">
      <alignment horizontal="left" vertical="top" wrapText="1"/>
      <protection locked="0"/>
    </xf>
    <xf numFmtId="0" fontId="2" fillId="2" borderId="0" xfId="2" applyFont="1" applyFill="1" applyAlignment="1" applyProtection="1">
      <alignment wrapText="1"/>
      <protection locked="0"/>
    </xf>
    <xf numFmtId="0" fontId="3" fillId="3" borderId="1" xfId="2" applyFont="1" applyFill="1" applyBorder="1" applyAlignment="1" applyProtection="1">
      <alignment horizontal="center" vertical="center" wrapText="1"/>
    </xf>
    <xf numFmtId="0" fontId="3" fillId="3" borderId="1" xfId="2" applyFont="1" applyFill="1" applyBorder="1" applyAlignment="1" applyProtection="1">
      <alignment horizontal="center" vertical="center"/>
    </xf>
    <xf numFmtId="0" fontId="3" fillId="3" borderId="5" xfId="2" applyFont="1" applyFill="1" applyBorder="1" applyAlignment="1" applyProtection="1">
      <alignment horizontal="center" vertical="center"/>
    </xf>
    <xf numFmtId="0" fontId="0" fillId="0" borderId="1" xfId="0" applyBorder="1" applyAlignment="1">
      <alignment vertical="top" wrapText="1"/>
    </xf>
    <xf numFmtId="0" fontId="3" fillId="2" borderId="8" xfId="0" applyFont="1" applyFill="1" applyBorder="1" applyAlignment="1" applyProtection="1">
      <alignment horizontal="center" vertical="center" wrapText="1"/>
    </xf>
    <xf numFmtId="0" fontId="3" fillId="3" borderId="5" xfId="2"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4" fillId="3" borderId="1" xfId="3" applyFont="1" applyFill="1" applyBorder="1" applyAlignment="1" applyProtection="1">
      <alignment horizontal="center" vertical="center"/>
    </xf>
    <xf numFmtId="0" fontId="9" fillId="3" borderId="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0" fillId="3" borderId="1" xfId="0" applyFill="1" applyBorder="1" applyAlignment="1">
      <alignment horizontal="center"/>
    </xf>
    <xf numFmtId="0" fontId="0" fillId="3" borderId="11" xfId="0" applyFill="1" applyBorder="1" applyAlignment="1">
      <alignment horizontal="center"/>
    </xf>
    <xf numFmtId="0" fontId="0" fillId="3" borderId="6" xfId="0" applyFill="1" applyBorder="1" applyAlignment="1">
      <alignment horizontal="center"/>
    </xf>
    <xf numFmtId="0" fontId="3" fillId="3" borderId="8" xfId="3" applyFont="1" applyFill="1" applyBorder="1" applyAlignment="1" applyProtection="1">
      <alignment horizontal="center" vertical="center"/>
    </xf>
    <xf numFmtId="0" fontId="3" fillId="3" borderId="8" xfId="3" applyFont="1" applyFill="1" applyBorder="1" applyAlignment="1" applyProtection="1">
      <alignment horizontal="center" vertical="center" wrapText="1"/>
    </xf>
    <xf numFmtId="0" fontId="3" fillId="3" borderId="34"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9" fillId="0" borderId="23" xfId="0" applyFont="1" applyBorder="1" applyAlignment="1"/>
    <xf numFmtId="0" fontId="9" fillId="0" borderId="22" xfId="0" applyFont="1" applyBorder="1" applyAlignment="1"/>
    <xf numFmtId="0" fontId="3" fillId="3" borderId="8"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3" fillId="3" borderId="7" xfId="3" applyFont="1" applyFill="1" applyBorder="1" applyAlignment="1" applyProtection="1">
      <alignment horizontal="center" vertical="center"/>
    </xf>
    <xf numFmtId="0" fontId="0" fillId="0" borderId="0" xfId="0" applyAlignment="1">
      <alignment wrapText="1"/>
    </xf>
    <xf numFmtId="0" fontId="3" fillId="3" borderId="1" xfId="0" applyFont="1" applyFill="1" applyBorder="1" applyAlignment="1" applyProtection="1">
      <alignment horizontal="center" wrapText="1"/>
    </xf>
    <xf numFmtId="0" fontId="3" fillId="2" borderId="1" xfId="0" applyFont="1" applyFill="1" applyBorder="1" applyAlignment="1" applyProtection="1">
      <alignment wrapText="1"/>
    </xf>
    <xf numFmtId="0" fontId="3" fillId="2" borderId="1" xfId="0" applyFont="1" applyFill="1" applyBorder="1" applyAlignment="1" applyProtection="1">
      <alignment horizontal="center" wrapText="1"/>
    </xf>
    <xf numFmtId="0" fontId="3" fillId="2" borderId="11" xfId="0" applyFont="1" applyFill="1" applyBorder="1" applyAlignment="1" applyProtection="1">
      <alignment horizontal="center" wrapText="1"/>
    </xf>
    <xf numFmtId="0" fontId="3" fillId="2" borderId="6" xfId="0" applyFont="1" applyFill="1" applyBorder="1" applyAlignment="1" applyProtection="1">
      <alignment horizontal="center" vertical="center" wrapText="1"/>
    </xf>
    <xf numFmtId="165" fontId="3" fillId="2" borderId="1" xfId="0" applyNumberFormat="1" applyFont="1" applyFill="1" applyBorder="1" applyAlignment="1" applyProtection="1">
      <alignment horizontal="center" wrapText="1"/>
    </xf>
    <xf numFmtId="0" fontId="3" fillId="2" borderId="11" xfId="0" applyFont="1" applyFill="1" applyBorder="1" applyAlignment="1" applyProtection="1">
      <alignment horizontal="center" wrapText="1"/>
      <protection locked="0"/>
    </xf>
    <xf numFmtId="0" fontId="3" fillId="2" borderId="6"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165" fontId="3" fillId="2" borderId="1" xfId="0" applyNumberFormat="1" applyFont="1" applyFill="1" applyBorder="1" applyAlignment="1" applyProtection="1">
      <alignment horizontal="center" vertical="center" wrapText="1"/>
    </xf>
    <xf numFmtId="0" fontId="3" fillId="2" borderId="5" xfId="0" applyFont="1" applyFill="1" applyBorder="1" applyAlignment="1" applyProtection="1">
      <alignment wrapText="1"/>
    </xf>
    <xf numFmtId="0" fontId="3" fillId="2" borderId="11" xfId="0" applyFont="1" applyFill="1" applyBorder="1" applyAlignment="1" applyProtection="1">
      <alignment wrapText="1"/>
    </xf>
    <xf numFmtId="0" fontId="3" fillId="2" borderId="7" xfId="0" applyFont="1" applyFill="1" applyBorder="1" applyAlignment="1" applyProtection="1">
      <alignment horizontal="center" vertical="center" wrapText="1"/>
    </xf>
    <xf numFmtId="0" fontId="3" fillId="2" borderId="12" xfId="0" applyFont="1" applyFill="1" applyBorder="1" applyAlignment="1" applyProtection="1">
      <alignment horizontal="center" wrapText="1"/>
      <protection locked="0"/>
    </xf>
    <xf numFmtId="0" fontId="3" fillId="2" borderId="9" xfId="0" applyFont="1" applyFill="1" applyBorder="1" applyAlignment="1" applyProtection="1">
      <alignment horizontal="center" vertical="center" wrapText="1"/>
      <protection locked="0"/>
    </xf>
    <xf numFmtId="0" fontId="41" fillId="2" borderId="25" xfId="2" applyFont="1" applyFill="1" applyBorder="1" applyAlignment="1" applyProtection="1">
      <alignment horizontal="center" vertical="center"/>
    </xf>
    <xf numFmtId="0" fontId="41" fillId="2" borderId="26" xfId="2" applyFont="1" applyFill="1" applyBorder="1" applyAlignment="1" applyProtection="1">
      <alignment horizontal="center" vertical="center"/>
    </xf>
    <xf numFmtId="0" fontId="41" fillId="2" borderId="27" xfId="2" applyFont="1" applyFill="1" applyBorder="1" applyAlignment="1" applyProtection="1">
      <alignment horizontal="center" vertical="center"/>
    </xf>
    <xf numFmtId="170" fontId="2" fillId="2" borderId="23" xfId="13" applyNumberFormat="1" applyFont="1" applyFill="1" applyBorder="1" applyAlignment="1" applyProtection="1">
      <alignment horizontal="left"/>
      <protection locked="0"/>
    </xf>
    <xf numFmtId="170" fontId="2" fillId="2" borderId="22" xfId="13" applyNumberFormat="1" applyFont="1" applyFill="1" applyBorder="1" applyAlignment="1" applyProtection="1">
      <alignment horizontal="left"/>
      <protection locked="0"/>
    </xf>
    <xf numFmtId="0" fontId="0" fillId="2" borderId="23" xfId="2" applyFont="1" applyFill="1" applyBorder="1" applyAlignment="1" applyProtection="1">
      <alignment horizontal="left"/>
      <protection locked="0"/>
    </xf>
    <xf numFmtId="0" fontId="0" fillId="2" borderId="22" xfId="2" applyFont="1" applyFill="1" applyBorder="1" applyAlignment="1" applyProtection="1">
      <alignment horizontal="left"/>
      <protection locked="0"/>
    </xf>
    <xf numFmtId="0" fontId="37" fillId="2" borderId="23" xfId="2" applyFont="1" applyFill="1" applyBorder="1" applyAlignment="1" applyProtection="1">
      <alignment horizontal="center" wrapText="1"/>
    </xf>
    <xf numFmtId="0" fontId="37" fillId="2" borderId="24" xfId="2" applyFont="1" applyFill="1" applyBorder="1" applyAlignment="1" applyProtection="1">
      <alignment horizontal="center" wrapText="1"/>
    </xf>
    <xf numFmtId="0" fontId="37" fillId="2" borderId="22" xfId="2" applyFont="1" applyFill="1" applyBorder="1" applyAlignment="1" applyProtection="1">
      <alignment horizontal="center" wrapText="1"/>
    </xf>
    <xf numFmtId="0" fontId="37" fillId="2" borderId="23" xfId="2" applyFont="1" applyFill="1" applyBorder="1" applyAlignment="1" applyProtection="1">
      <alignment horizontal="center"/>
    </xf>
    <xf numFmtId="0" fontId="37" fillId="2" borderId="24" xfId="2" applyFont="1" applyFill="1" applyBorder="1" applyAlignment="1" applyProtection="1">
      <alignment horizontal="center"/>
    </xf>
    <xf numFmtId="0" fontId="37" fillId="2" borderId="22" xfId="2" applyFont="1" applyFill="1" applyBorder="1" applyAlignment="1" applyProtection="1">
      <alignment horizontal="center"/>
    </xf>
    <xf numFmtId="0" fontId="38" fillId="2" borderId="5" xfId="2" applyFont="1" applyFill="1" applyBorder="1" applyAlignment="1" applyProtection="1">
      <alignment horizontal="center" vertical="top" wrapText="1"/>
    </xf>
    <xf numFmtId="0" fontId="38" fillId="2" borderId="1" xfId="2" applyFont="1" applyFill="1" applyBorder="1" applyAlignment="1" applyProtection="1">
      <alignment horizontal="center" vertical="top" wrapText="1"/>
    </xf>
    <xf numFmtId="0" fontId="37" fillId="2" borderId="1" xfId="2" applyFont="1" applyFill="1" applyBorder="1" applyAlignment="1" applyProtection="1">
      <alignment horizontal="center" vertical="top" wrapText="1"/>
      <protection locked="0"/>
    </xf>
    <xf numFmtId="0" fontId="2" fillId="2" borderId="1" xfId="2" applyFont="1" applyFill="1" applyBorder="1" applyAlignment="1" applyProtection="1">
      <alignment horizontal="center" vertical="top" wrapText="1"/>
      <protection locked="0"/>
    </xf>
    <xf numFmtId="0" fontId="39" fillId="2" borderId="5" xfId="2" applyFont="1" applyFill="1" applyBorder="1" applyAlignment="1" applyProtection="1">
      <alignment horizontal="center" vertical="top" wrapText="1"/>
    </xf>
    <xf numFmtId="0" fontId="2" fillId="2" borderId="1" xfId="2" applyFont="1" applyFill="1" applyBorder="1" applyAlignment="1" applyProtection="1">
      <alignment wrapText="1"/>
      <protection locked="0"/>
    </xf>
    <xf numFmtId="166" fontId="3" fillId="2" borderId="8" xfId="5" applyNumberFormat="1" applyFont="1" applyFill="1" applyBorder="1" applyAlignment="1" applyProtection="1">
      <alignment horizontal="center" vertical="center" wrapText="1"/>
    </xf>
    <xf numFmtId="0" fontId="42" fillId="0" borderId="2" xfId="0" applyFont="1" applyBorder="1" applyAlignment="1">
      <alignment horizontal="center"/>
    </xf>
    <xf numFmtId="0" fontId="42" fillId="0" borderId="3" xfId="0" applyFont="1" applyBorder="1" applyAlignment="1">
      <alignment horizontal="center"/>
    </xf>
    <xf numFmtId="0" fontId="42" fillId="0" borderId="10" xfId="0" applyFont="1" applyBorder="1" applyAlignment="1">
      <alignment horizontal="center"/>
    </xf>
    <xf numFmtId="0" fontId="42" fillId="0" borderId="4" xfId="0" applyFont="1" applyBorder="1" applyAlignment="1">
      <alignment horizontal="center"/>
    </xf>
    <xf numFmtId="0" fontId="11" fillId="5" borderId="28" xfId="0" applyFont="1" applyFill="1" applyBorder="1" applyAlignment="1">
      <alignment horizontal="center"/>
    </xf>
    <xf numFmtId="0" fontId="11" fillId="5" borderId="29" xfId="0" applyFont="1" applyFill="1" applyBorder="1" applyAlignment="1">
      <alignment horizontal="center"/>
    </xf>
    <xf numFmtId="0" fontId="11" fillId="5" borderId="30" xfId="0" applyFont="1" applyFill="1" applyBorder="1" applyAlignment="1">
      <alignment horizontal="center"/>
    </xf>
    <xf numFmtId="0" fontId="11" fillId="5" borderId="31" xfId="0" applyFont="1" applyFill="1" applyBorder="1" applyAlignment="1">
      <alignment horizontal="center"/>
    </xf>
    <xf numFmtId="0" fontId="0" fillId="0" borderId="1" xfId="0" applyBorder="1" applyAlignment="1">
      <alignment vertical="top" wrapText="1"/>
    </xf>
    <xf numFmtId="0" fontId="0" fillId="0" borderId="11" xfId="0" applyBorder="1" applyAlignment="1">
      <alignment vertical="top" wrapText="1"/>
    </xf>
    <xf numFmtId="0" fontId="0" fillId="0" borderId="6" xfId="0" applyBorder="1" applyAlignment="1">
      <alignment vertical="top" wrapText="1"/>
    </xf>
    <xf numFmtId="0" fontId="9" fillId="0" borderId="2" xfId="0" applyFont="1" applyBorder="1" applyAlignment="1">
      <alignment horizontal="center"/>
    </xf>
    <xf numFmtId="0" fontId="9" fillId="0" borderId="3" xfId="0" applyFont="1" applyBorder="1" applyAlignment="1">
      <alignment horizontal="center"/>
    </xf>
    <xf numFmtId="0" fontId="9" fillId="0" borderId="10" xfId="0" applyFont="1" applyBorder="1" applyAlignment="1">
      <alignment horizontal="center"/>
    </xf>
    <xf numFmtId="0" fontId="9" fillId="0" borderId="4" xfId="0" applyFont="1" applyBorder="1" applyAlignment="1">
      <alignment horizontal="center"/>
    </xf>
    <xf numFmtId="2" fontId="10" fillId="2" borderId="5" xfId="2" applyNumberFormat="1" applyFont="1" applyFill="1" applyBorder="1" applyAlignment="1" applyProtection="1">
      <alignment horizontal="left" vertical="center" wrapText="1"/>
    </xf>
    <xf numFmtId="2" fontId="10" fillId="2" borderId="1" xfId="2" applyNumberFormat="1" applyFont="1" applyFill="1" applyBorder="1" applyAlignment="1" applyProtection="1">
      <alignment horizontal="left" vertical="center" wrapText="1"/>
    </xf>
    <xf numFmtId="2" fontId="10" fillId="2" borderId="11" xfId="2" applyNumberFormat="1" applyFont="1" applyFill="1" applyBorder="1" applyAlignment="1" applyProtection="1">
      <alignment horizontal="left" vertical="center" wrapText="1"/>
    </xf>
    <xf numFmtId="2" fontId="10" fillId="2" borderId="6" xfId="2" applyNumberFormat="1" applyFont="1" applyFill="1" applyBorder="1" applyAlignment="1" applyProtection="1">
      <alignment horizontal="left" vertical="center" wrapText="1"/>
    </xf>
    <xf numFmtId="165" fontId="10" fillId="2" borderId="5" xfId="2" applyNumberFormat="1" applyFont="1" applyFill="1" applyBorder="1" applyAlignment="1" applyProtection="1">
      <alignment horizontal="right" vertical="top" wrapText="1"/>
    </xf>
    <xf numFmtId="0" fontId="9" fillId="3" borderId="29" xfId="0" applyFont="1" applyFill="1" applyBorder="1" applyAlignment="1">
      <alignment horizontal="center"/>
    </xf>
    <xf numFmtId="0" fontId="9" fillId="3" borderId="30" xfId="0" applyFont="1" applyFill="1" applyBorder="1" applyAlignment="1">
      <alignment horizontal="center"/>
    </xf>
    <xf numFmtId="0" fontId="9" fillId="3" borderId="31" xfId="0" applyFont="1" applyFill="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10" xfId="0" applyFont="1" applyBorder="1" applyAlignment="1">
      <alignment horizontal="center"/>
    </xf>
    <xf numFmtId="0" fontId="11" fillId="0" borderId="4" xfId="0" applyFont="1" applyBorder="1" applyAlignment="1">
      <alignment horizontal="center"/>
    </xf>
    <xf numFmtId="2" fontId="10" fillId="3" borderId="5" xfId="2" applyNumberFormat="1" applyFont="1" applyFill="1" applyBorder="1" applyAlignment="1" applyProtection="1">
      <alignment horizontal="center" vertical="center" wrapText="1"/>
    </xf>
    <xf numFmtId="2" fontId="10" fillId="3" borderId="13" xfId="2" applyNumberFormat="1" applyFont="1" applyFill="1" applyBorder="1" applyAlignment="1" applyProtection="1">
      <alignment horizontal="center" vertical="center" wrapText="1"/>
    </xf>
    <xf numFmtId="2" fontId="10" fillId="3" borderId="15" xfId="2" applyNumberFormat="1" applyFont="1" applyFill="1" applyBorder="1" applyAlignment="1" applyProtection="1">
      <alignment horizontal="center" vertical="center" wrapText="1"/>
    </xf>
    <xf numFmtId="2" fontId="10" fillId="3" borderId="1" xfId="2" applyNumberFormat="1"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0" fillId="3" borderId="14"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23" fillId="2" borderId="1" xfId="11" applyFont="1" applyFill="1" applyBorder="1" applyAlignment="1" applyProtection="1">
      <alignment horizontal="center" vertical="top" wrapText="1"/>
    </xf>
    <xf numFmtId="0" fontId="20" fillId="2" borderId="1" xfId="11" applyFont="1" applyFill="1" applyBorder="1" applyAlignment="1" applyProtection="1">
      <alignment horizontal="justify" vertical="top"/>
    </xf>
    <xf numFmtId="0" fontId="20" fillId="2" borderId="11" xfId="11" applyFont="1" applyFill="1" applyBorder="1" applyAlignment="1" applyProtection="1">
      <alignment horizontal="justify" vertical="top"/>
    </xf>
    <xf numFmtId="0" fontId="20" fillId="2" borderId="6" xfId="11" applyFont="1" applyFill="1" applyBorder="1" applyAlignment="1" applyProtection="1">
      <alignment horizontal="justify" vertical="top"/>
    </xf>
    <xf numFmtId="0" fontId="20" fillId="2" borderId="1" xfId="11" applyFont="1" applyFill="1" applyBorder="1" applyAlignment="1" applyProtection="1">
      <alignment horizontal="justify" vertical="top" wrapText="1"/>
    </xf>
    <xf numFmtId="0" fontId="20" fillId="2" borderId="11" xfId="11" applyFont="1" applyFill="1" applyBorder="1" applyAlignment="1" applyProtection="1">
      <alignment horizontal="justify" vertical="top" wrapText="1"/>
    </xf>
    <xf numFmtId="0" fontId="20" fillId="2" borderId="6" xfId="11" applyFont="1" applyFill="1" applyBorder="1" applyAlignment="1" applyProtection="1">
      <alignment horizontal="justify" vertical="top" wrapText="1"/>
    </xf>
    <xf numFmtId="0" fontId="20" fillId="2" borderId="8" xfId="11" applyFont="1" applyFill="1" applyBorder="1" applyAlignment="1" applyProtection="1">
      <alignment horizontal="justify" vertical="top" wrapText="1"/>
    </xf>
    <xf numFmtId="0" fontId="20" fillId="2" borderId="12" xfId="11" applyFont="1" applyFill="1" applyBorder="1" applyAlignment="1" applyProtection="1">
      <alignment horizontal="justify" vertical="top" wrapText="1"/>
    </xf>
    <xf numFmtId="0" fontId="20" fillId="2" borderId="9" xfId="11" applyFont="1" applyFill="1" applyBorder="1" applyAlignment="1" applyProtection="1">
      <alignment horizontal="justify" vertical="top" wrapText="1"/>
    </xf>
    <xf numFmtId="0" fontId="16" fillId="2" borderId="5" xfId="11" applyFont="1" applyFill="1" applyBorder="1" applyAlignment="1" applyProtection="1">
      <alignment horizontal="center" vertical="top"/>
    </xf>
    <xf numFmtId="0" fontId="16" fillId="2" borderId="5" xfId="11" applyFont="1" applyFill="1" applyBorder="1" applyAlignment="1" applyProtection="1">
      <alignment horizontal="justify" vertical="top"/>
    </xf>
    <xf numFmtId="0" fontId="16" fillId="2" borderId="1" xfId="11" applyFont="1" applyFill="1" applyBorder="1" applyAlignment="1" applyProtection="1">
      <alignment horizontal="justify" vertical="top"/>
    </xf>
    <xf numFmtId="0" fontId="16" fillId="2" borderId="11" xfId="11" applyFont="1" applyFill="1" applyBorder="1" applyAlignment="1" applyProtection="1">
      <alignment horizontal="justify" vertical="top"/>
    </xf>
    <xf numFmtId="0" fontId="16" fillId="2" borderId="6" xfId="11" applyFont="1" applyFill="1" applyBorder="1" applyAlignment="1" applyProtection="1">
      <alignment horizontal="justify" vertical="top"/>
    </xf>
    <xf numFmtId="0" fontId="20" fillId="2" borderId="1" xfId="0" applyFont="1" applyFill="1" applyBorder="1" applyAlignment="1" applyProtection="1">
      <alignment horizontal="left" vertical="top" wrapText="1"/>
    </xf>
    <xf numFmtId="0" fontId="22" fillId="2" borderId="1" xfId="0" applyFont="1" applyFill="1" applyBorder="1" applyAlignment="1" applyProtection="1">
      <alignment horizontal="left" vertical="top"/>
    </xf>
    <xf numFmtId="0" fontId="22" fillId="2" borderId="1" xfId="0" applyFont="1" applyFill="1" applyBorder="1" applyAlignment="1" applyProtection="1">
      <alignment horizontal="left" vertical="top" wrapText="1"/>
    </xf>
    <xf numFmtId="0" fontId="22" fillId="2" borderId="1" xfId="11" applyFont="1" applyFill="1" applyBorder="1" applyAlignment="1" applyProtection="1">
      <alignment horizontal="justify" vertical="top" wrapText="1"/>
    </xf>
    <xf numFmtId="0" fontId="20" fillId="2" borderId="5" xfId="11" applyFont="1" applyFill="1" applyBorder="1" applyAlignment="1" applyProtection="1">
      <alignment horizontal="center" vertical="top"/>
    </xf>
    <xf numFmtId="0" fontId="20" fillId="2" borderId="5" xfId="11" applyFont="1" applyFill="1" applyBorder="1" applyAlignment="1" applyProtection="1">
      <alignment horizontal="justify" vertical="top"/>
    </xf>
    <xf numFmtId="0" fontId="22" fillId="2" borderId="1" xfId="11" applyFont="1" applyFill="1" applyBorder="1" applyAlignment="1" applyProtection="1">
      <alignment horizontal="left" vertical="top" wrapText="1"/>
    </xf>
    <xf numFmtId="0" fontId="20" fillId="2" borderId="5" xfId="11" applyFont="1" applyFill="1" applyBorder="1" applyAlignment="1" applyProtection="1">
      <alignment horizontal="center" vertical="center"/>
    </xf>
    <xf numFmtId="0" fontId="20" fillId="2" borderId="1" xfId="11" applyFont="1" applyFill="1" applyBorder="1" applyAlignment="1" applyProtection="1">
      <alignment horizontal="center" vertical="center"/>
    </xf>
    <xf numFmtId="0" fontId="20" fillId="2" borderId="11" xfId="11" applyFont="1" applyFill="1" applyBorder="1" applyAlignment="1" applyProtection="1">
      <alignment horizontal="center" vertical="center"/>
    </xf>
    <xf numFmtId="0" fontId="20" fillId="2" borderId="6" xfId="11" applyFont="1" applyFill="1" applyBorder="1" applyAlignment="1" applyProtection="1">
      <alignment horizontal="center" vertical="center"/>
    </xf>
    <xf numFmtId="0" fontId="23" fillId="2" borderId="1" xfId="11" applyFont="1" applyFill="1" applyBorder="1" applyAlignment="1" applyProtection="1">
      <alignment horizontal="center" vertical="center" wrapText="1"/>
    </xf>
    <xf numFmtId="0" fontId="20" fillId="2" borderId="5" xfId="11" applyFont="1" applyFill="1" applyBorder="1" applyAlignment="1" applyProtection="1">
      <alignment horizontal="center" vertical="center" wrapText="1"/>
    </xf>
    <xf numFmtId="0" fontId="20" fillId="2" borderId="1" xfId="11" applyFont="1" applyFill="1" applyBorder="1" applyAlignment="1" applyProtection="1">
      <alignment horizontal="center" vertical="center" wrapText="1"/>
    </xf>
    <xf numFmtId="0" fontId="20" fillId="2" borderId="11" xfId="11" applyFont="1" applyFill="1" applyBorder="1" applyAlignment="1" applyProtection="1">
      <alignment horizontal="center" vertical="center" wrapText="1"/>
    </xf>
    <xf numFmtId="0" fontId="20" fillId="2" borderId="6" xfId="11" applyFont="1" applyFill="1" applyBorder="1" applyAlignment="1" applyProtection="1">
      <alignment horizontal="center" vertical="center" wrapText="1"/>
    </xf>
    <xf numFmtId="0" fontId="23" fillId="2" borderId="5" xfId="11" applyFont="1" applyFill="1" applyBorder="1" applyAlignment="1" applyProtection="1">
      <alignment horizontal="left" vertical="center"/>
    </xf>
    <xf numFmtId="0" fontId="23" fillId="2" borderId="1" xfId="11" applyFont="1" applyFill="1" applyBorder="1" applyAlignment="1" applyProtection="1">
      <alignment horizontal="left" vertical="center"/>
    </xf>
    <xf numFmtId="0" fontId="23" fillId="2" borderId="11" xfId="11" applyFont="1" applyFill="1" applyBorder="1" applyAlignment="1" applyProtection="1">
      <alignment horizontal="left" vertical="center"/>
    </xf>
    <xf numFmtId="0" fontId="23" fillId="2" borderId="6" xfId="11" applyFont="1" applyFill="1" applyBorder="1" applyAlignment="1" applyProtection="1">
      <alignment horizontal="left" vertical="center"/>
    </xf>
    <xf numFmtId="0" fontId="19" fillId="2" borderId="19" xfId="11" applyFont="1" applyFill="1" applyBorder="1" applyAlignment="1" applyProtection="1">
      <alignment horizontal="left" vertical="center"/>
    </xf>
    <xf numFmtId="0" fontId="19" fillId="2" borderId="15" xfId="11" applyFont="1" applyFill="1" applyBorder="1" applyAlignment="1" applyProtection="1">
      <alignment horizontal="left" vertical="center"/>
    </xf>
    <xf numFmtId="0" fontId="19" fillId="2" borderId="17" xfId="11" applyFont="1" applyFill="1" applyBorder="1" applyAlignment="1" applyProtection="1">
      <alignment horizontal="left" vertical="center"/>
    </xf>
    <xf numFmtId="0" fontId="19" fillId="2" borderId="16" xfId="11" applyFont="1" applyFill="1" applyBorder="1" applyAlignment="1" applyProtection="1">
      <alignment horizontal="left" vertical="center"/>
    </xf>
    <xf numFmtId="0" fontId="19" fillId="2" borderId="5" xfId="11" applyFont="1" applyFill="1" applyBorder="1" applyAlignment="1" applyProtection="1">
      <alignment horizontal="left" vertical="center"/>
    </xf>
    <xf numFmtId="0" fontId="19" fillId="2" borderId="1" xfId="11" applyFont="1" applyFill="1" applyBorder="1" applyAlignment="1" applyProtection="1">
      <alignment horizontal="left" vertical="center"/>
    </xf>
    <xf numFmtId="0" fontId="19" fillId="2" borderId="11" xfId="11" applyFont="1" applyFill="1" applyBorder="1" applyAlignment="1" applyProtection="1">
      <alignment horizontal="left" vertical="center"/>
    </xf>
    <xf numFmtId="0" fontId="19" fillId="2" borderId="6" xfId="11" applyFont="1" applyFill="1" applyBorder="1" applyAlignment="1" applyProtection="1">
      <alignment horizontal="left" vertical="center"/>
    </xf>
    <xf numFmtId="0" fontId="16" fillId="2" borderId="5" xfId="11" applyFont="1" applyFill="1" applyBorder="1" applyAlignment="1" applyProtection="1">
      <alignment horizontal="center" vertical="center"/>
    </xf>
    <xf numFmtId="0" fontId="16" fillId="2" borderId="1" xfId="11" applyFont="1" applyFill="1" applyBorder="1" applyAlignment="1" applyProtection="1">
      <alignment horizontal="center" vertical="center"/>
    </xf>
    <xf numFmtId="0" fontId="16" fillId="2" borderId="11" xfId="11" applyFont="1" applyFill="1" applyBorder="1" applyAlignment="1" applyProtection="1">
      <alignment horizontal="center" vertical="center"/>
    </xf>
    <xf numFmtId="0" fontId="16" fillId="2" borderId="6" xfId="11" applyFont="1" applyFill="1" applyBorder="1" applyAlignment="1" applyProtection="1">
      <alignment horizontal="center" vertical="center"/>
    </xf>
    <xf numFmtId="0" fontId="11" fillId="0" borderId="32" xfId="0" applyFont="1" applyBorder="1" applyAlignment="1">
      <alignment horizontal="center"/>
    </xf>
    <xf numFmtId="0" fontId="11" fillId="0" borderId="20" xfId="0" applyFont="1" applyBorder="1" applyAlignment="1">
      <alignment horizontal="center"/>
    </xf>
    <xf numFmtId="0" fontId="11" fillId="0" borderId="33" xfId="0" applyFont="1" applyBorder="1" applyAlignment="1">
      <alignment horizontal="center"/>
    </xf>
    <xf numFmtId="0" fontId="11" fillId="0" borderId="21" xfId="0" applyFont="1" applyBorder="1" applyAlignment="1">
      <alignment horizontal="center"/>
    </xf>
    <xf numFmtId="0" fontId="3" fillId="3" borderId="2" xfId="3" applyFont="1" applyFill="1" applyBorder="1" applyAlignment="1" applyProtection="1">
      <alignment horizontal="center" vertical="center"/>
    </xf>
    <xf numFmtId="0" fontId="3" fillId="3" borderId="3" xfId="3" applyFont="1" applyFill="1" applyBorder="1" applyAlignment="1" applyProtection="1">
      <alignment horizontal="center" vertical="center"/>
    </xf>
    <xf numFmtId="0" fontId="3" fillId="3" borderId="5" xfId="3" applyFont="1" applyFill="1" applyBorder="1" applyAlignment="1" applyProtection="1">
      <alignment horizontal="center" vertical="center"/>
    </xf>
    <xf numFmtId="0" fontId="3" fillId="3" borderId="1" xfId="3" applyFont="1" applyFill="1" applyBorder="1" applyAlignment="1" applyProtection="1">
      <alignment horizontal="center" vertical="center"/>
    </xf>
    <xf numFmtId="0" fontId="3" fillId="3" borderId="7" xfId="3" applyFont="1" applyFill="1" applyBorder="1" applyAlignment="1" applyProtection="1">
      <alignment horizontal="center" vertical="center"/>
    </xf>
    <xf numFmtId="0" fontId="3" fillId="3" borderId="8" xfId="3" applyFont="1" applyFill="1" applyBorder="1" applyAlignment="1" applyProtection="1">
      <alignment horizontal="center" vertical="center"/>
    </xf>
    <xf numFmtId="0" fontId="3" fillId="3" borderId="3" xfId="3"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10" fillId="3" borderId="4"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0" fontId="18" fillId="2" borderId="8" xfId="5" applyFont="1" applyFill="1" applyBorder="1" applyAlignment="1" applyProtection="1">
      <alignment horizontal="center" vertical="center" wrapText="1"/>
    </xf>
    <xf numFmtId="0" fontId="3" fillId="3" borderId="20" xfId="0" applyFont="1" applyFill="1" applyBorder="1" applyAlignment="1" applyProtection="1">
      <alignment horizontal="center" vertical="center" wrapText="1"/>
    </xf>
    <xf numFmtId="0" fontId="3" fillId="3" borderId="15"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3" fillId="2" borderId="19" xfId="3" applyFont="1" applyFill="1" applyBorder="1" applyAlignment="1" applyProtection="1">
      <alignment horizontal="left" vertical="top"/>
    </xf>
    <xf numFmtId="0" fontId="3" fillId="2" borderId="15" xfId="3" applyFont="1" applyFill="1" applyBorder="1" applyAlignment="1" applyProtection="1">
      <alignment horizontal="left" vertical="top"/>
    </xf>
    <xf numFmtId="0" fontId="3" fillId="2" borderId="17" xfId="3" applyFont="1" applyFill="1" applyBorder="1" applyAlignment="1" applyProtection="1">
      <alignment horizontal="left" vertical="top"/>
    </xf>
    <xf numFmtId="0" fontId="3" fillId="2" borderId="16" xfId="3" applyFont="1" applyFill="1" applyBorder="1" applyAlignment="1" applyProtection="1">
      <alignment horizontal="left" vertical="top"/>
    </xf>
    <xf numFmtId="2" fontId="4" fillId="2" borderId="1" xfId="3" applyNumberFormat="1" applyFont="1" applyFill="1" applyBorder="1" applyAlignment="1" applyProtection="1">
      <alignment horizontal="center" vertical="center" wrapText="1"/>
    </xf>
    <xf numFmtId="2" fontId="4" fillId="2" borderId="6" xfId="3" applyNumberFormat="1" applyFont="1" applyFill="1" applyBorder="1" applyAlignment="1" applyProtection="1">
      <alignment horizontal="center" vertical="center" wrapText="1"/>
    </xf>
    <xf numFmtId="0" fontId="3" fillId="2" borderId="5" xfId="3" applyFont="1" applyFill="1" applyBorder="1" applyAlignment="1" applyProtection="1">
      <alignment horizontal="left" vertical="center" wrapText="1"/>
    </xf>
    <xf numFmtId="0" fontId="16" fillId="2" borderId="1" xfId="7" applyFont="1" applyFill="1" applyBorder="1" applyAlignment="1" applyProtection="1">
      <alignment horizontal="left"/>
    </xf>
    <xf numFmtId="0" fontId="3" fillId="3" borderId="13" xfId="3" applyFont="1" applyFill="1" applyBorder="1" applyAlignment="1" applyProtection="1">
      <alignment horizontal="center" vertical="center" wrapText="1"/>
    </xf>
    <xf numFmtId="0" fontId="3" fillId="3" borderId="18" xfId="3" applyFont="1" applyFill="1" applyBorder="1" applyAlignment="1" applyProtection="1">
      <alignment horizontal="center" vertical="center" wrapText="1"/>
    </xf>
    <xf numFmtId="0" fontId="3" fillId="3" borderId="15" xfId="3" applyFont="1" applyFill="1" applyBorder="1" applyAlignment="1" applyProtection="1">
      <alignment horizontal="center" vertical="center" wrapText="1"/>
    </xf>
    <xf numFmtId="0" fontId="3" fillId="3" borderId="6" xfId="7"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23" fillId="2" borderId="1" xfId="0" applyFont="1" applyFill="1" applyBorder="1" applyAlignment="1" applyProtection="1">
      <alignment horizontal="center" vertical="top" wrapText="1"/>
    </xf>
    <xf numFmtId="0" fontId="20" fillId="2" borderId="1" xfId="0" applyFont="1" applyFill="1" applyBorder="1" applyAlignment="1" applyProtection="1">
      <alignment horizontal="justify" vertical="top"/>
    </xf>
    <xf numFmtId="0" fontId="20" fillId="2" borderId="11" xfId="0" applyFont="1" applyFill="1" applyBorder="1" applyAlignment="1" applyProtection="1">
      <alignment horizontal="justify" vertical="top"/>
    </xf>
    <xf numFmtId="0" fontId="20" fillId="2" borderId="6" xfId="0" applyFont="1" applyFill="1" applyBorder="1" applyAlignment="1" applyProtection="1">
      <alignment horizontal="justify" vertical="top"/>
    </xf>
    <xf numFmtId="0" fontId="20" fillId="2" borderId="1" xfId="0" applyFont="1" applyFill="1" applyBorder="1" applyAlignment="1" applyProtection="1">
      <alignment horizontal="justify" vertical="top" wrapText="1"/>
    </xf>
    <xf numFmtId="0" fontId="20" fillId="2" borderId="11" xfId="0" applyFont="1" applyFill="1" applyBorder="1" applyAlignment="1" applyProtection="1">
      <alignment horizontal="justify" vertical="top" wrapText="1"/>
    </xf>
    <xf numFmtId="0" fontId="20" fillId="2" borderId="6" xfId="0" applyFont="1" applyFill="1" applyBorder="1" applyAlignment="1" applyProtection="1">
      <alignment horizontal="justify" vertical="top" wrapText="1"/>
    </xf>
    <xf numFmtId="0" fontId="20" fillId="2" borderId="8" xfId="0" applyFont="1" applyFill="1" applyBorder="1" applyAlignment="1" applyProtection="1">
      <alignment horizontal="justify" vertical="top" wrapText="1"/>
    </xf>
    <xf numFmtId="0" fontId="20" fillId="2" borderId="12" xfId="0" applyFont="1" applyFill="1" applyBorder="1" applyAlignment="1" applyProtection="1">
      <alignment horizontal="justify" vertical="top" wrapText="1"/>
    </xf>
    <xf numFmtId="0" fontId="20" fillId="2" borderId="9" xfId="0" applyFont="1" applyFill="1" applyBorder="1" applyAlignment="1" applyProtection="1">
      <alignment horizontal="justify" vertical="top" wrapText="1"/>
    </xf>
    <xf numFmtId="0" fontId="9" fillId="0" borderId="29" xfId="0" applyFont="1"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 fillId="3" borderId="32" xfId="2" applyFont="1" applyFill="1" applyBorder="1" applyAlignment="1" applyProtection="1">
      <alignment horizontal="center" vertical="center" wrapText="1"/>
    </xf>
    <xf numFmtId="0" fontId="0" fillId="0" borderId="19" xfId="0" applyBorder="1" applyAlignment="1">
      <alignment horizontal="center" vertical="center"/>
    </xf>
    <xf numFmtId="0" fontId="3" fillId="3" borderId="20" xfId="2" applyFont="1" applyFill="1" applyBorder="1" applyAlignment="1" applyProtection="1">
      <alignment horizontal="center" vertical="center" wrapText="1"/>
    </xf>
    <xf numFmtId="0" fontId="0" fillId="0" borderId="15" xfId="0" applyBorder="1" applyAlignment="1">
      <alignment horizontal="center" vertical="center"/>
    </xf>
    <xf numFmtId="0" fontId="3" fillId="3" borderId="21" xfId="0" applyFont="1" applyFill="1" applyBorder="1" applyAlignment="1" applyProtection="1">
      <alignment horizontal="center" vertical="center" wrapText="1"/>
    </xf>
    <xf numFmtId="0" fontId="0" fillId="0" borderId="16" xfId="0" applyBorder="1" applyAlignment="1">
      <alignment horizontal="center" vertical="center"/>
    </xf>
    <xf numFmtId="0" fontId="23" fillId="2" borderId="5" xfId="0" applyFont="1" applyFill="1" applyBorder="1" applyAlignment="1" applyProtection="1">
      <alignment horizontal="left" vertical="justify"/>
    </xf>
    <xf numFmtId="0" fontId="23" fillId="2" borderId="1" xfId="0" applyFont="1" applyFill="1" applyBorder="1" applyAlignment="1" applyProtection="1">
      <alignment horizontal="left" vertical="justify"/>
    </xf>
    <xf numFmtId="0" fontId="23" fillId="2" borderId="11" xfId="0" applyFont="1" applyFill="1" applyBorder="1" applyAlignment="1" applyProtection="1">
      <alignment horizontal="left" vertical="justify"/>
    </xf>
    <xf numFmtId="0" fontId="23" fillId="2" borderId="6" xfId="0" applyFont="1" applyFill="1" applyBorder="1" applyAlignment="1" applyProtection="1">
      <alignment horizontal="left" vertical="justify"/>
    </xf>
    <xf numFmtId="0" fontId="3" fillId="2" borderId="5" xfId="0" applyFont="1" applyFill="1" applyBorder="1" applyAlignment="1" applyProtection="1">
      <alignment horizontal="left" vertical="justify"/>
    </xf>
    <xf numFmtId="0" fontId="3" fillId="2" borderId="1" xfId="0" applyFont="1" applyFill="1" applyBorder="1" applyAlignment="1" applyProtection="1">
      <alignment horizontal="left" vertical="justify"/>
    </xf>
    <xf numFmtId="0" fontId="3" fillId="2" borderId="11" xfId="0" applyFont="1" applyFill="1" applyBorder="1" applyAlignment="1" applyProtection="1">
      <alignment horizontal="left" vertical="justify"/>
    </xf>
    <xf numFmtId="0" fontId="3" fillId="2" borderId="6" xfId="0" applyFont="1" applyFill="1" applyBorder="1" applyAlignment="1" applyProtection="1">
      <alignment horizontal="left" vertical="justify"/>
    </xf>
    <xf numFmtId="0" fontId="23" fillId="2" borderId="1" xfId="0" applyFont="1" applyFill="1" applyBorder="1" applyAlignment="1" applyProtection="1">
      <alignment horizontal="center" vertical="center" wrapText="1"/>
    </xf>
    <xf numFmtId="0" fontId="35" fillId="2" borderId="5" xfId="0" applyFont="1" applyFill="1" applyBorder="1" applyAlignment="1" applyProtection="1">
      <alignment horizontal="left" vertical="top"/>
    </xf>
    <xf numFmtId="0" fontId="35" fillId="2" borderId="1" xfId="0" applyFont="1" applyFill="1" applyBorder="1" applyAlignment="1" applyProtection="1">
      <alignment horizontal="left" vertical="top"/>
    </xf>
    <xf numFmtId="0" fontId="36" fillId="2" borderId="1" xfId="0" applyFont="1" applyFill="1" applyBorder="1" applyAlignment="1" applyProtection="1">
      <alignment vertical="center"/>
    </xf>
    <xf numFmtId="0" fontId="36" fillId="2" borderId="6" xfId="0" applyFont="1" applyFill="1" applyBorder="1" applyAlignment="1" applyProtection="1">
      <alignment vertical="center"/>
    </xf>
    <xf numFmtId="0" fontId="20" fillId="2" borderId="1" xfId="0" applyFont="1" applyFill="1" applyBorder="1" applyAlignment="1" applyProtection="1">
      <alignment vertical="center" wrapText="1"/>
    </xf>
    <xf numFmtId="0" fontId="20" fillId="2" borderId="1" xfId="0" applyFont="1" applyFill="1" applyBorder="1" applyAlignment="1" applyProtection="1">
      <alignment vertical="center"/>
    </xf>
    <xf numFmtId="0" fontId="20" fillId="2" borderId="6" xfId="0" applyFont="1" applyFill="1" applyBorder="1" applyAlignment="1" applyProtection="1">
      <alignment vertical="center"/>
    </xf>
    <xf numFmtId="0" fontId="20" fillId="2" borderId="8" xfId="0" applyFont="1" applyFill="1" applyBorder="1" applyAlignment="1" applyProtection="1">
      <alignment vertical="center" wrapText="1"/>
    </xf>
    <xf numFmtId="0" fontId="20" fillId="2" borderId="9" xfId="0" applyFont="1" applyFill="1" applyBorder="1" applyAlignment="1" applyProtection="1">
      <alignment vertical="center" wrapText="1"/>
    </xf>
    <xf numFmtId="0" fontId="20" fillId="4" borderId="18" xfId="0" applyFont="1" applyFill="1" applyBorder="1" applyAlignment="1" applyProtection="1">
      <alignment horizontal="left" vertical="top" wrapText="1"/>
    </xf>
    <xf numFmtId="0" fontId="9" fillId="0" borderId="30" xfId="0" applyFont="1" applyBorder="1" applyAlignment="1">
      <alignment horizontal="center"/>
    </xf>
    <xf numFmtId="0" fontId="9" fillId="0" borderId="31" xfId="0" applyFont="1" applyBorder="1" applyAlignment="1">
      <alignment horizontal="center"/>
    </xf>
    <xf numFmtId="0" fontId="3" fillId="3" borderId="2" xfId="2" applyFont="1" applyFill="1" applyBorder="1" applyAlignment="1" applyProtection="1">
      <alignment horizontal="center" vertical="center" wrapText="1"/>
    </xf>
    <xf numFmtId="0" fontId="3" fillId="3" borderId="5" xfId="2" applyFont="1" applyFill="1" applyBorder="1" applyAlignment="1" applyProtection="1">
      <alignment horizontal="center" vertical="center" wrapText="1"/>
    </xf>
    <xf numFmtId="0" fontId="3" fillId="3" borderId="3" xfId="2" applyFont="1" applyFill="1" applyBorder="1" applyAlignment="1" applyProtection="1">
      <alignment horizontal="center" vertical="center"/>
    </xf>
    <xf numFmtId="0" fontId="3" fillId="3" borderId="1" xfId="2" applyFont="1" applyFill="1" applyBorder="1" applyAlignment="1" applyProtection="1">
      <alignment horizontal="center" vertical="center"/>
    </xf>
    <xf numFmtId="0" fontId="3" fillId="3" borderId="3" xfId="2" applyFont="1" applyFill="1" applyBorder="1" applyAlignment="1" applyProtection="1">
      <alignment horizontal="center" vertical="center" wrapText="1"/>
    </xf>
    <xf numFmtId="0" fontId="3" fillId="3" borderId="1" xfId="2"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23" fillId="2" borderId="5" xfId="0" applyFont="1" applyFill="1" applyBorder="1" applyAlignment="1" applyProtection="1">
      <alignment horizontal="left"/>
    </xf>
    <xf numFmtId="0" fontId="23" fillId="2" borderId="1" xfId="0" applyFont="1" applyFill="1" applyBorder="1" applyAlignment="1" applyProtection="1">
      <alignment horizontal="left"/>
    </xf>
    <xf numFmtId="0" fontId="3" fillId="2" borderId="8" xfId="5" applyFont="1" applyFill="1" applyBorder="1" applyAlignment="1" applyProtection="1">
      <alignment horizontal="center" vertical="center" wrapText="1"/>
    </xf>
    <xf numFmtId="0" fontId="0" fillId="0" borderId="16" xfId="0" applyBorder="1" applyAlignment="1">
      <alignment horizontal="center"/>
    </xf>
    <xf numFmtId="0" fontId="3" fillId="2" borderId="5" xfId="2" applyFont="1" applyFill="1" applyBorder="1" applyAlignment="1" applyProtection="1">
      <alignment horizontal="left" vertical="center"/>
    </xf>
    <xf numFmtId="0" fontId="3" fillId="2" borderId="1" xfId="2" applyFont="1" applyFill="1" applyBorder="1" applyAlignment="1" applyProtection="1">
      <alignment horizontal="left" vertical="center"/>
    </xf>
    <xf numFmtId="2" fontId="4" fillId="2" borderId="1" xfId="2" applyNumberFormat="1" applyFont="1" applyFill="1" applyBorder="1" applyAlignment="1" applyProtection="1">
      <alignment horizontal="center" vertical="center" wrapText="1"/>
    </xf>
    <xf numFmtId="2" fontId="4" fillId="2" borderId="6" xfId="2" applyNumberFormat="1" applyFont="1" applyFill="1" applyBorder="1" applyAlignment="1" applyProtection="1">
      <alignment horizontal="center" vertical="center" wrapText="1"/>
    </xf>
    <xf numFmtId="0" fontId="3" fillId="3" borderId="32" xfId="2" applyFont="1" applyFill="1" applyBorder="1" applyAlignment="1" applyProtection="1">
      <alignment horizontal="center" vertical="center"/>
    </xf>
    <xf numFmtId="0" fontId="0" fillId="0" borderId="19" xfId="0" applyBorder="1" applyAlignment="1">
      <alignment horizontal="center"/>
    </xf>
    <xf numFmtId="0" fontId="3" fillId="3" borderId="20" xfId="2" applyFont="1" applyFill="1" applyBorder="1" applyAlignment="1" applyProtection="1">
      <alignment horizontal="center" vertical="center"/>
    </xf>
    <xf numFmtId="0" fontId="0" fillId="0" borderId="15" xfId="0" applyBorder="1" applyAlignment="1">
      <alignment horizontal="center"/>
    </xf>
    <xf numFmtId="0" fontId="3" fillId="3" borderId="4" xfId="2" applyFont="1" applyFill="1" applyBorder="1" applyAlignment="1" applyProtection="1">
      <alignment horizontal="center" vertical="center" wrapText="1"/>
    </xf>
    <xf numFmtId="0" fontId="3" fillId="3" borderId="6" xfId="2" applyFont="1" applyFill="1" applyBorder="1" applyAlignment="1" applyProtection="1">
      <alignment horizontal="center" vertical="center" wrapText="1"/>
    </xf>
    <xf numFmtId="0" fontId="3" fillId="2" borderId="5" xfId="3" applyFont="1" applyFill="1" applyBorder="1" applyAlignment="1" applyProtection="1">
      <alignment horizontal="center" vertical="center" wrapText="1"/>
    </xf>
    <xf numFmtId="0" fontId="16" fillId="2" borderId="1" xfId="0" applyFont="1" applyFill="1" applyBorder="1" applyProtection="1"/>
    <xf numFmtId="0" fontId="3" fillId="3" borderId="18" xfId="2" applyFont="1" applyFill="1" applyBorder="1" applyAlignment="1" applyProtection="1">
      <alignment horizontal="center" vertical="center" wrapText="1"/>
    </xf>
    <xf numFmtId="0" fontId="3" fillId="3" borderId="15" xfId="2" applyFont="1" applyFill="1" applyBorder="1" applyAlignment="1" applyProtection="1">
      <alignment horizontal="center" vertical="center" wrapText="1"/>
    </xf>
    <xf numFmtId="0" fontId="9" fillId="3" borderId="29" xfId="0" applyFont="1" applyFill="1" applyBorder="1" applyAlignment="1">
      <alignment horizontal="center" wrapText="1"/>
    </xf>
    <xf numFmtId="0" fontId="9" fillId="3" borderId="30" xfId="0" applyFont="1" applyFill="1" applyBorder="1" applyAlignment="1">
      <alignment horizontal="center" wrapText="1"/>
    </xf>
    <xf numFmtId="0" fontId="9" fillId="3" borderId="31" xfId="0" applyFont="1" applyFill="1" applyBorder="1" applyAlignment="1">
      <alignment horizontal="center" wrapText="1"/>
    </xf>
    <xf numFmtId="0" fontId="3" fillId="2" borderId="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protection locked="0"/>
    </xf>
    <xf numFmtId="0" fontId="9" fillId="0" borderId="2" xfId="0" applyFont="1" applyBorder="1" applyAlignment="1">
      <alignment horizontal="center" wrapText="1"/>
    </xf>
    <xf numFmtId="0" fontId="9" fillId="0" borderId="3" xfId="0" applyFont="1" applyBorder="1" applyAlignment="1">
      <alignment horizontal="center" wrapText="1"/>
    </xf>
    <xf numFmtId="0" fontId="9" fillId="0" borderId="10" xfId="0" applyFont="1" applyBorder="1" applyAlignment="1">
      <alignment horizontal="center" wrapText="1"/>
    </xf>
    <xf numFmtId="0" fontId="9" fillId="0" borderId="4" xfId="0" applyFont="1" applyBorder="1" applyAlignment="1">
      <alignment horizontal="center" wrapText="1"/>
    </xf>
    <xf numFmtId="165" fontId="3" fillId="3" borderId="5" xfId="2" applyNumberFormat="1" applyFont="1" applyFill="1" applyBorder="1" applyAlignment="1" applyProtection="1">
      <alignment horizontal="center" vertical="center" wrapText="1"/>
    </xf>
    <xf numFmtId="2" fontId="3" fillId="3" borderId="1" xfId="2" applyNumberFormat="1" applyFont="1" applyFill="1" applyBorder="1" applyAlignment="1" applyProtection="1">
      <alignment horizontal="center" vertical="center" wrapText="1"/>
    </xf>
    <xf numFmtId="0" fontId="3" fillId="3" borderId="13" xfId="2" applyFont="1" applyFill="1" applyBorder="1" applyAlignment="1" applyProtection="1">
      <alignment horizontal="center" vertical="center" wrapText="1"/>
    </xf>
    <xf numFmtId="0" fontId="3" fillId="3" borderId="14"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cellXfs>
  <cellStyles count="14">
    <cellStyle name="Comma" xfId="12" builtinId="3"/>
    <cellStyle name="Comma 2" xfId="1"/>
    <cellStyle name="Comma 2 2" xfId="8"/>
    <cellStyle name="Comma 3" xfId="9"/>
    <cellStyle name="Comma 4" xfId="6"/>
    <cellStyle name="Normal" xfId="0" builtinId="0"/>
    <cellStyle name="Normal 2" xfId="2"/>
    <cellStyle name="Normal 2 2" xfId="3"/>
    <cellStyle name="Normal 3" xfId="4"/>
    <cellStyle name="Normal 4" xfId="7"/>
    <cellStyle name="Normal 5" xfId="11"/>
    <cellStyle name="Normal_SOR - Chainsa - All 2" xfId="5"/>
    <cellStyle name="Normal_SOR - Chainsa - All 2 2" xfId="13"/>
    <cellStyle name="Style 1" xfId="1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9"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R%20DECOMP%20SKID.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RT-I CIVIL"/>
      <sheetName val="PART-II ELECT"/>
      <sheetName val="PART III MECH"/>
      <sheetName val="PART-IV STR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39"/>
  <sheetViews>
    <sheetView view="pageBreakPreview" topLeftCell="A15" zoomScale="85" zoomScaleNormal="85" zoomScaleSheetLayoutView="85" workbookViewId="0">
      <selection activeCell="D16" sqref="D16"/>
    </sheetView>
  </sheetViews>
  <sheetFormatPr defaultRowHeight="12.75"/>
  <cols>
    <col min="1" max="1" width="7.28515625" style="390" customWidth="1"/>
    <col min="2" max="2" width="61.7109375" style="390" customWidth="1"/>
    <col min="3" max="3" width="25.42578125" style="390" customWidth="1"/>
    <col min="4" max="4" width="50" style="390" customWidth="1"/>
    <col min="5" max="253" width="9.140625" style="390"/>
    <col min="254" max="254" width="7.28515625" style="390" customWidth="1"/>
    <col min="255" max="255" width="58.85546875" style="390" customWidth="1"/>
    <col min="256" max="256" width="25.42578125" style="390" customWidth="1"/>
    <col min="257" max="257" width="50" style="390" customWidth="1"/>
    <col min="258" max="509" width="9.140625" style="390"/>
    <col min="510" max="510" width="7.28515625" style="390" customWidth="1"/>
    <col min="511" max="511" width="58.85546875" style="390" customWidth="1"/>
    <col min="512" max="512" width="25.42578125" style="390" customWidth="1"/>
    <col min="513" max="513" width="50" style="390" customWidth="1"/>
    <col min="514" max="765" width="9.140625" style="390"/>
    <col min="766" max="766" width="7.28515625" style="390" customWidth="1"/>
    <col min="767" max="767" width="58.85546875" style="390" customWidth="1"/>
    <col min="768" max="768" width="25.42578125" style="390" customWidth="1"/>
    <col min="769" max="769" width="50" style="390" customWidth="1"/>
    <col min="770" max="1021" width="9.140625" style="390"/>
    <col min="1022" max="1022" width="7.28515625" style="390" customWidth="1"/>
    <col min="1023" max="1023" width="58.85546875" style="390" customWidth="1"/>
    <col min="1024" max="1024" width="25.42578125" style="390" customWidth="1"/>
    <col min="1025" max="1025" width="50" style="390" customWidth="1"/>
    <col min="1026" max="1277" width="9.140625" style="390"/>
    <col min="1278" max="1278" width="7.28515625" style="390" customWidth="1"/>
    <col min="1279" max="1279" width="58.85546875" style="390" customWidth="1"/>
    <col min="1280" max="1280" width="25.42578125" style="390" customWidth="1"/>
    <col min="1281" max="1281" width="50" style="390" customWidth="1"/>
    <col min="1282" max="1533" width="9.140625" style="390"/>
    <col min="1534" max="1534" width="7.28515625" style="390" customWidth="1"/>
    <col min="1535" max="1535" width="58.85546875" style="390" customWidth="1"/>
    <col min="1536" max="1536" width="25.42578125" style="390" customWidth="1"/>
    <col min="1537" max="1537" width="50" style="390" customWidth="1"/>
    <col min="1538" max="1789" width="9.140625" style="390"/>
    <col min="1790" max="1790" width="7.28515625" style="390" customWidth="1"/>
    <col min="1791" max="1791" width="58.85546875" style="390" customWidth="1"/>
    <col min="1792" max="1792" width="25.42578125" style="390" customWidth="1"/>
    <col min="1793" max="1793" width="50" style="390" customWidth="1"/>
    <col min="1794" max="2045" width="9.140625" style="390"/>
    <col min="2046" max="2046" width="7.28515625" style="390" customWidth="1"/>
    <col min="2047" max="2047" width="58.85546875" style="390" customWidth="1"/>
    <col min="2048" max="2048" width="25.42578125" style="390" customWidth="1"/>
    <col min="2049" max="2049" width="50" style="390" customWidth="1"/>
    <col min="2050" max="2301" width="9.140625" style="390"/>
    <col min="2302" max="2302" width="7.28515625" style="390" customWidth="1"/>
    <col min="2303" max="2303" width="58.85546875" style="390" customWidth="1"/>
    <col min="2304" max="2304" width="25.42578125" style="390" customWidth="1"/>
    <col min="2305" max="2305" width="50" style="390" customWidth="1"/>
    <col min="2306" max="2557" width="9.140625" style="390"/>
    <col min="2558" max="2558" width="7.28515625" style="390" customWidth="1"/>
    <col min="2559" max="2559" width="58.85546875" style="390" customWidth="1"/>
    <col min="2560" max="2560" width="25.42578125" style="390" customWidth="1"/>
    <col min="2561" max="2561" width="50" style="390" customWidth="1"/>
    <col min="2562" max="2813" width="9.140625" style="390"/>
    <col min="2814" max="2814" width="7.28515625" style="390" customWidth="1"/>
    <col min="2815" max="2815" width="58.85546875" style="390" customWidth="1"/>
    <col min="2816" max="2816" width="25.42578125" style="390" customWidth="1"/>
    <col min="2817" max="2817" width="50" style="390" customWidth="1"/>
    <col min="2818" max="3069" width="9.140625" style="390"/>
    <col min="3070" max="3070" width="7.28515625" style="390" customWidth="1"/>
    <col min="3071" max="3071" width="58.85546875" style="390" customWidth="1"/>
    <col min="3072" max="3072" width="25.42578125" style="390" customWidth="1"/>
    <col min="3073" max="3073" width="50" style="390" customWidth="1"/>
    <col min="3074" max="3325" width="9.140625" style="390"/>
    <col min="3326" max="3326" width="7.28515625" style="390" customWidth="1"/>
    <col min="3327" max="3327" width="58.85546875" style="390" customWidth="1"/>
    <col min="3328" max="3328" width="25.42578125" style="390" customWidth="1"/>
    <col min="3329" max="3329" width="50" style="390" customWidth="1"/>
    <col min="3330" max="3581" width="9.140625" style="390"/>
    <col min="3582" max="3582" width="7.28515625" style="390" customWidth="1"/>
    <col min="3583" max="3583" width="58.85546875" style="390" customWidth="1"/>
    <col min="3584" max="3584" width="25.42578125" style="390" customWidth="1"/>
    <col min="3585" max="3585" width="50" style="390" customWidth="1"/>
    <col min="3586" max="3837" width="9.140625" style="390"/>
    <col min="3838" max="3838" width="7.28515625" style="390" customWidth="1"/>
    <col min="3839" max="3839" width="58.85546875" style="390" customWidth="1"/>
    <col min="3840" max="3840" width="25.42578125" style="390" customWidth="1"/>
    <col min="3841" max="3841" width="50" style="390" customWidth="1"/>
    <col min="3842" max="4093" width="9.140625" style="390"/>
    <col min="4094" max="4094" width="7.28515625" style="390" customWidth="1"/>
    <col min="4095" max="4095" width="58.85546875" style="390" customWidth="1"/>
    <col min="4096" max="4096" width="25.42578125" style="390" customWidth="1"/>
    <col min="4097" max="4097" width="50" style="390" customWidth="1"/>
    <col min="4098" max="4349" width="9.140625" style="390"/>
    <col min="4350" max="4350" width="7.28515625" style="390" customWidth="1"/>
    <col min="4351" max="4351" width="58.85546875" style="390" customWidth="1"/>
    <col min="4352" max="4352" width="25.42578125" style="390" customWidth="1"/>
    <col min="4353" max="4353" width="50" style="390" customWidth="1"/>
    <col min="4354" max="4605" width="9.140625" style="390"/>
    <col min="4606" max="4606" width="7.28515625" style="390" customWidth="1"/>
    <col min="4607" max="4607" width="58.85546875" style="390" customWidth="1"/>
    <col min="4608" max="4608" width="25.42578125" style="390" customWidth="1"/>
    <col min="4609" max="4609" width="50" style="390" customWidth="1"/>
    <col min="4610" max="4861" width="9.140625" style="390"/>
    <col min="4862" max="4862" width="7.28515625" style="390" customWidth="1"/>
    <col min="4863" max="4863" width="58.85546875" style="390" customWidth="1"/>
    <col min="4864" max="4864" width="25.42578125" style="390" customWidth="1"/>
    <col min="4865" max="4865" width="50" style="390" customWidth="1"/>
    <col min="4866" max="5117" width="9.140625" style="390"/>
    <col min="5118" max="5118" width="7.28515625" style="390" customWidth="1"/>
    <col min="5119" max="5119" width="58.85546875" style="390" customWidth="1"/>
    <col min="5120" max="5120" width="25.42578125" style="390" customWidth="1"/>
    <col min="5121" max="5121" width="50" style="390" customWidth="1"/>
    <col min="5122" max="5373" width="9.140625" style="390"/>
    <col min="5374" max="5374" width="7.28515625" style="390" customWidth="1"/>
    <col min="5375" max="5375" width="58.85546875" style="390" customWidth="1"/>
    <col min="5376" max="5376" width="25.42578125" style="390" customWidth="1"/>
    <col min="5377" max="5377" width="50" style="390" customWidth="1"/>
    <col min="5378" max="5629" width="9.140625" style="390"/>
    <col min="5630" max="5630" width="7.28515625" style="390" customWidth="1"/>
    <col min="5631" max="5631" width="58.85546875" style="390" customWidth="1"/>
    <col min="5632" max="5632" width="25.42578125" style="390" customWidth="1"/>
    <col min="5633" max="5633" width="50" style="390" customWidth="1"/>
    <col min="5634" max="5885" width="9.140625" style="390"/>
    <col min="5886" max="5886" width="7.28515625" style="390" customWidth="1"/>
    <col min="5887" max="5887" width="58.85546875" style="390" customWidth="1"/>
    <col min="5888" max="5888" width="25.42578125" style="390" customWidth="1"/>
    <col min="5889" max="5889" width="50" style="390" customWidth="1"/>
    <col min="5890" max="6141" width="9.140625" style="390"/>
    <col min="6142" max="6142" width="7.28515625" style="390" customWidth="1"/>
    <col min="6143" max="6143" width="58.85546875" style="390" customWidth="1"/>
    <col min="6144" max="6144" width="25.42578125" style="390" customWidth="1"/>
    <col min="6145" max="6145" width="50" style="390" customWidth="1"/>
    <col min="6146" max="6397" width="9.140625" style="390"/>
    <col min="6398" max="6398" width="7.28515625" style="390" customWidth="1"/>
    <col min="6399" max="6399" width="58.85546875" style="390" customWidth="1"/>
    <col min="6400" max="6400" width="25.42578125" style="390" customWidth="1"/>
    <col min="6401" max="6401" width="50" style="390" customWidth="1"/>
    <col min="6402" max="6653" width="9.140625" style="390"/>
    <col min="6654" max="6654" width="7.28515625" style="390" customWidth="1"/>
    <col min="6655" max="6655" width="58.85546875" style="390" customWidth="1"/>
    <col min="6656" max="6656" width="25.42578125" style="390" customWidth="1"/>
    <col min="6657" max="6657" width="50" style="390" customWidth="1"/>
    <col min="6658" max="6909" width="9.140625" style="390"/>
    <col min="6910" max="6910" width="7.28515625" style="390" customWidth="1"/>
    <col min="6911" max="6911" width="58.85546875" style="390" customWidth="1"/>
    <col min="6912" max="6912" width="25.42578125" style="390" customWidth="1"/>
    <col min="6913" max="6913" width="50" style="390" customWidth="1"/>
    <col min="6914" max="7165" width="9.140625" style="390"/>
    <col min="7166" max="7166" width="7.28515625" style="390" customWidth="1"/>
    <col min="7167" max="7167" width="58.85546875" style="390" customWidth="1"/>
    <col min="7168" max="7168" width="25.42578125" style="390" customWidth="1"/>
    <col min="7169" max="7169" width="50" style="390" customWidth="1"/>
    <col min="7170" max="7421" width="9.140625" style="390"/>
    <col min="7422" max="7422" width="7.28515625" style="390" customWidth="1"/>
    <col min="7423" max="7423" width="58.85546875" style="390" customWidth="1"/>
    <col min="7424" max="7424" width="25.42578125" style="390" customWidth="1"/>
    <col min="7425" max="7425" width="50" style="390" customWidth="1"/>
    <col min="7426" max="7677" width="9.140625" style="390"/>
    <col min="7678" max="7678" width="7.28515625" style="390" customWidth="1"/>
    <col min="7679" max="7679" width="58.85546875" style="390" customWidth="1"/>
    <col min="7680" max="7680" width="25.42578125" style="390" customWidth="1"/>
    <col min="7681" max="7681" width="50" style="390" customWidth="1"/>
    <col min="7682" max="7933" width="9.140625" style="390"/>
    <col min="7934" max="7934" width="7.28515625" style="390" customWidth="1"/>
    <col min="7935" max="7935" width="58.85546875" style="390" customWidth="1"/>
    <col min="7936" max="7936" width="25.42578125" style="390" customWidth="1"/>
    <col min="7937" max="7937" width="50" style="390" customWidth="1"/>
    <col min="7938" max="8189" width="9.140625" style="390"/>
    <col min="8190" max="8190" width="7.28515625" style="390" customWidth="1"/>
    <col min="8191" max="8191" width="58.85546875" style="390" customWidth="1"/>
    <col min="8192" max="8192" width="25.42578125" style="390" customWidth="1"/>
    <col min="8193" max="8193" width="50" style="390" customWidth="1"/>
    <col min="8194" max="8445" width="9.140625" style="390"/>
    <col min="8446" max="8446" width="7.28515625" style="390" customWidth="1"/>
    <col min="8447" max="8447" width="58.85546875" style="390" customWidth="1"/>
    <col min="8448" max="8448" width="25.42578125" style="390" customWidth="1"/>
    <col min="8449" max="8449" width="50" style="390" customWidth="1"/>
    <col min="8450" max="8701" width="9.140625" style="390"/>
    <col min="8702" max="8702" width="7.28515625" style="390" customWidth="1"/>
    <col min="8703" max="8703" width="58.85546875" style="390" customWidth="1"/>
    <col min="8704" max="8704" width="25.42578125" style="390" customWidth="1"/>
    <col min="8705" max="8705" width="50" style="390" customWidth="1"/>
    <col min="8706" max="8957" width="9.140625" style="390"/>
    <col min="8958" max="8958" width="7.28515625" style="390" customWidth="1"/>
    <col min="8959" max="8959" width="58.85546875" style="390" customWidth="1"/>
    <col min="8960" max="8960" width="25.42578125" style="390" customWidth="1"/>
    <col min="8961" max="8961" width="50" style="390" customWidth="1"/>
    <col min="8962" max="9213" width="9.140625" style="390"/>
    <col min="9214" max="9214" width="7.28515625" style="390" customWidth="1"/>
    <col min="9215" max="9215" width="58.85546875" style="390" customWidth="1"/>
    <col min="9216" max="9216" width="25.42578125" style="390" customWidth="1"/>
    <col min="9217" max="9217" width="50" style="390" customWidth="1"/>
    <col min="9218" max="9469" width="9.140625" style="390"/>
    <col min="9470" max="9470" width="7.28515625" style="390" customWidth="1"/>
    <col min="9471" max="9471" width="58.85546875" style="390" customWidth="1"/>
    <col min="9472" max="9472" width="25.42578125" style="390" customWidth="1"/>
    <col min="9473" max="9473" width="50" style="390" customWidth="1"/>
    <col min="9474" max="9725" width="9.140625" style="390"/>
    <col min="9726" max="9726" width="7.28515625" style="390" customWidth="1"/>
    <col min="9727" max="9727" width="58.85546875" style="390" customWidth="1"/>
    <col min="9728" max="9728" width="25.42578125" style="390" customWidth="1"/>
    <col min="9729" max="9729" width="50" style="390" customWidth="1"/>
    <col min="9730" max="9981" width="9.140625" style="390"/>
    <col min="9982" max="9982" width="7.28515625" style="390" customWidth="1"/>
    <col min="9983" max="9983" width="58.85546875" style="390" customWidth="1"/>
    <col min="9984" max="9984" width="25.42578125" style="390" customWidth="1"/>
    <col min="9985" max="9985" width="50" style="390" customWidth="1"/>
    <col min="9986" max="10237" width="9.140625" style="390"/>
    <col min="10238" max="10238" width="7.28515625" style="390" customWidth="1"/>
    <col min="10239" max="10239" width="58.85546875" style="390" customWidth="1"/>
    <col min="10240" max="10240" width="25.42578125" style="390" customWidth="1"/>
    <col min="10241" max="10241" width="50" style="390" customWidth="1"/>
    <col min="10242" max="10493" width="9.140625" style="390"/>
    <col min="10494" max="10494" width="7.28515625" style="390" customWidth="1"/>
    <col min="10495" max="10495" width="58.85546875" style="390" customWidth="1"/>
    <col min="10496" max="10496" width="25.42578125" style="390" customWidth="1"/>
    <col min="10497" max="10497" width="50" style="390" customWidth="1"/>
    <col min="10498" max="10749" width="9.140625" style="390"/>
    <col min="10750" max="10750" width="7.28515625" style="390" customWidth="1"/>
    <col min="10751" max="10751" width="58.85546875" style="390" customWidth="1"/>
    <col min="10752" max="10752" width="25.42578125" style="390" customWidth="1"/>
    <col min="10753" max="10753" width="50" style="390" customWidth="1"/>
    <col min="10754" max="11005" width="9.140625" style="390"/>
    <col min="11006" max="11006" width="7.28515625" style="390" customWidth="1"/>
    <col min="11007" max="11007" width="58.85546875" style="390" customWidth="1"/>
    <col min="11008" max="11008" width="25.42578125" style="390" customWidth="1"/>
    <col min="11009" max="11009" width="50" style="390" customWidth="1"/>
    <col min="11010" max="11261" width="9.140625" style="390"/>
    <col min="11262" max="11262" width="7.28515625" style="390" customWidth="1"/>
    <col min="11263" max="11263" width="58.85546875" style="390" customWidth="1"/>
    <col min="11264" max="11264" width="25.42578125" style="390" customWidth="1"/>
    <col min="11265" max="11265" width="50" style="390" customWidth="1"/>
    <col min="11266" max="11517" width="9.140625" style="390"/>
    <col min="11518" max="11518" width="7.28515625" style="390" customWidth="1"/>
    <col min="11519" max="11519" width="58.85546875" style="390" customWidth="1"/>
    <col min="11520" max="11520" width="25.42578125" style="390" customWidth="1"/>
    <col min="11521" max="11521" width="50" style="390" customWidth="1"/>
    <col min="11522" max="11773" width="9.140625" style="390"/>
    <col min="11774" max="11774" width="7.28515625" style="390" customWidth="1"/>
    <col min="11775" max="11775" width="58.85546875" style="390" customWidth="1"/>
    <col min="11776" max="11776" width="25.42578125" style="390" customWidth="1"/>
    <col min="11777" max="11777" width="50" style="390" customWidth="1"/>
    <col min="11778" max="12029" width="9.140625" style="390"/>
    <col min="12030" max="12030" width="7.28515625" style="390" customWidth="1"/>
    <col min="12031" max="12031" width="58.85546875" style="390" customWidth="1"/>
    <col min="12032" max="12032" width="25.42578125" style="390" customWidth="1"/>
    <col min="12033" max="12033" width="50" style="390" customWidth="1"/>
    <col min="12034" max="12285" width="9.140625" style="390"/>
    <col min="12286" max="12286" width="7.28515625" style="390" customWidth="1"/>
    <col min="12287" max="12287" width="58.85546875" style="390" customWidth="1"/>
    <col min="12288" max="12288" width="25.42578125" style="390" customWidth="1"/>
    <col min="12289" max="12289" width="50" style="390" customWidth="1"/>
    <col min="12290" max="12541" width="9.140625" style="390"/>
    <col min="12542" max="12542" width="7.28515625" style="390" customWidth="1"/>
    <col min="12543" max="12543" width="58.85546875" style="390" customWidth="1"/>
    <col min="12544" max="12544" width="25.42578125" style="390" customWidth="1"/>
    <col min="12545" max="12545" width="50" style="390" customWidth="1"/>
    <col min="12546" max="12797" width="9.140625" style="390"/>
    <col min="12798" max="12798" width="7.28515625" style="390" customWidth="1"/>
    <col min="12799" max="12799" width="58.85546875" style="390" customWidth="1"/>
    <col min="12800" max="12800" width="25.42578125" style="390" customWidth="1"/>
    <col min="12801" max="12801" width="50" style="390" customWidth="1"/>
    <col min="12802" max="13053" width="9.140625" style="390"/>
    <col min="13054" max="13054" width="7.28515625" style="390" customWidth="1"/>
    <col min="13055" max="13055" width="58.85546875" style="390" customWidth="1"/>
    <col min="13056" max="13056" width="25.42578125" style="390" customWidth="1"/>
    <col min="13057" max="13057" width="50" style="390" customWidth="1"/>
    <col min="13058" max="13309" width="9.140625" style="390"/>
    <col min="13310" max="13310" width="7.28515625" style="390" customWidth="1"/>
    <col min="13311" max="13311" width="58.85546875" style="390" customWidth="1"/>
    <col min="13312" max="13312" width="25.42578125" style="390" customWidth="1"/>
    <col min="13313" max="13313" width="50" style="390" customWidth="1"/>
    <col min="13314" max="13565" width="9.140625" style="390"/>
    <col min="13566" max="13566" width="7.28515625" style="390" customWidth="1"/>
    <col min="13567" max="13567" width="58.85546875" style="390" customWidth="1"/>
    <col min="13568" max="13568" width="25.42578125" style="390" customWidth="1"/>
    <col min="13569" max="13569" width="50" style="390" customWidth="1"/>
    <col min="13570" max="13821" width="9.140625" style="390"/>
    <col min="13822" max="13822" width="7.28515625" style="390" customWidth="1"/>
    <col min="13823" max="13823" width="58.85546875" style="390" customWidth="1"/>
    <col min="13824" max="13824" width="25.42578125" style="390" customWidth="1"/>
    <col min="13825" max="13825" width="50" style="390" customWidth="1"/>
    <col min="13826" max="14077" width="9.140625" style="390"/>
    <col min="14078" max="14078" width="7.28515625" style="390" customWidth="1"/>
    <col min="14079" max="14079" width="58.85546875" style="390" customWidth="1"/>
    <col min="14080" max="14080" width="25.42578125" style="390" customWidth="1"/>
    <col min="14081" max="14081" width="50" style="390" customWidth="1"/>
    <col min="14082" max="14333" width="9.140625" style="390"/>
    <col min="14334" max="14334" width="7.28515625" style="390" customWidth="1"/>
    <col min="14335" max="14335" width="58.85546875" style="390" customWidth="1"/>
    <col min="14336" max="14336" width="25.42578125" style="390" customWidth="1"/>
    <col min="14337" max="14337" width="50" style="390" customWidth="1"/>
    <col min="14338" max="14589" width="9.140625" style="390"/>
    <col min="14590" max="14590" width="7.28515625" style="390" customWidth="1"/>
    <col min="14591" max="14591" width="58.85546875" style="390" customWidth="1"/>
    <col min="14592" max="14592" width="25.42578125" style="390" customWidth="1"/>
    <col min="14593" max="14593" width="50" style="390" customWidth="1"/>
    <col min="14594" max="14845" width="9.140625" style="390"/>
    <col min="14846" max="14846" width="7.28515625" style="390" customWidth="1"/>
    <col min="14847" max="14847" width="58.85546875" style="390" customWidth="1"/>
    <col min="14848" max="14848" width="25.42578125" style="390" customWidth="1"/>
    <col min="14849" max="14849" width="50" style="390" customWidth="1"/>
    <col min="14850" max="15101" width="9.140625" style="390"/>
    <col min="15102" max="15102" width="7.28515625" style="390" customWidth="1"/>
    <col min="15103" max="15103" width="58.85546875" style="390" customWidth="1"/>
    <col min="15104" max="15104" width="25.42578125" style="390" customWidth="1"/>
    <col min="15105" max="15105" width="50" style="390" customWidth="1"/>
    <col min="15106" max="15357" width="9.140625" style="390"/>
    <col min="15358" max="15358" width="7.28515625" style="390" customWidth="1"/>
    <col min="15359" max="15359" width="58.85546875" style="390" customWidth="1"/>
    <col min="15360" max="15360" width="25.42578125" style="390" customWidth="1"/>
    <col min="15361" max="15361" width="50" style="390" customWidth="1"/>
    <col min="15362" max="15613" width="9.140625" style="390"/>
    <col min="15614" max="15614" width="7.28515625" style="390" customWidth="1"/>
    <col min="15615" max="15615" width="58.85546875" style="390" customWidth="1"/>
    <col min="15616" max="15616" width="25.42578125" style="390" customWidth="1"/>
    <col min="15617" max="15617" width="50" style="390" customWidth="1"/>
    <col min="15618" max="15869" width="9.140625" style="390"/>
    <col min="15870" max="15870" width="7.28515625" style="390" customWidth="1"/>
    <col min="15871" max="15871" width="58.85546875" style="390" customWidth="1"/>
    <col min="15872" max="15872" width="25.42578125" style="390" customWidth="1"/>
    <col min="15873" max="15873" width="50" style="390" customWidth="1"/>
    <col min="15874" max="16125" width="9.140625" style="390"/>
    <col min="16126" max="16126" width="7.28515625" style="390" customWidth="1"/>
    <col min="16127" max="16127" width="58.85546875" style="390" customWidth="1"/>
    <col min="16128" max="16128" width="25.42578125" style="390" customWidth="1"/>
    <col min="16129" max="16129" width="50" style="390" customWidth="1"/>
    <col min="16130" max="16384" width="9.140625" style="390"/>
  </cols>
  <sheetData>
    <row r="1" spans="1:4" ht="20.25" customHeight="1">
      <c r="A1" s="455" t="s">
        <v>618</v>
      </c>
      <c r="B1" s="456"/>
      <c r="C1" s="456"/>
      <c r="D1" s="457"/>
    </row>
    <row r="2" spans="1:4" ht="15">
      <c r="A2" s="391"/>
      <c r="B2" s="392"/>
      <c r="C2" s="392"/>
      <c r="D2" s="392"/>
    </row>
    <row r="3" spans="1:4" s="413" customFormat="1" ht="17.25" customHeight="1">
      <c r="A3" s="462" t="s">
        <v>594</v>
      </c>
      <c r="B3" s="463"/>
      <c r="C3" s="463"/>
      <c r="D3" s="464"/>
    </row>
    <row r="4" spans="1:4">
      <c r="A4" s="393"/>
      <c r="B4" s="392"/>
      <c r="C4" s="392"/>
      <c r="D4" s="392"/>
    </row>
    <row r="5" spans="1:4">
      <c r="A5" s="465" t="s">
        <v>595</v>
      </c>
      <c r="B5" s="466"/>
      <c r="C5" s="466"/>
      <c r="D5" s="467"/>
    </row>
    <row r="6" spans="1:4">
      <c r="A6" s="394"/>
      <c r="B6" s="392"/>
      <c r="C6" s="392"/>
      <c r="D6" s="392"/>
    </row>
    <row r="7" spans="1:4">
      <c r="A7" s="394"/>
      <c r="B7" s="392"/>
      <c r="C7" s="395"/>
      <c r="D7" s="395"/>
    </row>
    <row r="8" spans="1:4" ht="12.75" customHeight="1">
      <c r="A8" s="468" t="s">
        <v>586</v>
      </c>
      <c r="B8" s="469"/>
      <c r="C8" s="470" t="s">
        <v>587</v>
      </c>
      <c r="D8" s="470"/>
    </row>
    <row r="9" spans="1:4">
      <c r="A9" s="468"/>
      <c r="B9" s="469"/>
      <c r="C9" s="471"/>
      <c r="D9" s="471"/>
    </row>
    <row r="10" spans="1:4">
      <c r="A10" s="468"/>
      <c r="B10" s="469"/>
      <c r="C10" s="396" t="s">
        <v>588</v>
      </c>
      <c r="D10" s="396" t="s">
        <v>589</v>
      </c>
    </row>
    <row r="11" spans="1:4" ht="15">
      <c r="A11" s="414">
        <v>1</v>
      </c>
      <c r="B11" s="400" t="s">
        <v>598</v>
      </c>
      <c r="C11" s="399"/>
      <c r="D11" s="387"/>
    </row>
    <row r="12" spans="1:4" ht="15">
      <c r="A12" s="397" t="s">
        <v>80</v>
      </c>
      <c r="B12" s="398" t="s">
        <v>599</v>
      </c>
      <c r="C12" s="399"/>
      <c r="D12" s="387"/>
    </row>
    <row r="13" spans="1:4" ht="15">
      <c r="A13" s="397" t="s">
        <v>82</v>
      </c>
      <c r="B13" s="398" t="s">
        <v>600</v>
      </c>
      <c r="C13" s="399"/>
      <c r="D13" s="387"/>
    </row>
    <row r="14" spans="1:4" ht="15">
      <c r="A14" s="414">
        <v>2</v>
      </c>
      <c r="B14" s="400" t="s">
        <v>601</v>
      </c>
      <c r="C14" s="399"/>
      <c r="D14" s="387"/>
    </row>
    <row r="15" spans="1:4" ht="15">
      <c r="A15" s="397" t="s">
        <v>80</v>
      </c>
      <c r="B15" s="398" t="s">
        <v>605</v>
      </c>
      <c r="C15" s="399"/>
      <c r="D15" s="387"/>
    </row>
    <row r="16" spans="1:4" ht="15">
      <c r="A16" s="397" t="s">
        <v>82</v>
      </c>
      <c r="B16" s="398" t="s">
        <v>600</v>
      </c>
      <c r="C16" s="399"/>
      <c r="D16" s="387"/>
    </row>
    <row r="17" spans="1:6" ht="15">
      <c r="A17" s="397" t="s">
        <v>84</v>
      </c>
      <c r="B17" s="398" t="s">
        <v>599</v>
      </c>
      <c r="C17" s="399"/>
      <c r="D17" s="387"/>
    </row>
    <row r="18" spans="1:6" ht="15">
      <c r="A18" s="397" t="s">
        <v>602</v>
      </c>
      <c r="B18" s="398" t="s">
        <v>606</v>
      </c>
      <c r="C18" s="399"/>
      <c r="D18" s="387"/>
    </row>
    <row r="19" spans="1:6">
      <c r="A19" s="414">
        <v>3</v>
      </c>
      <c r="B19" s="400" t="s">
        <v>607</v>
      </c>
      <c r="C19" s="399"/>
      <c r="D19" s="399"/>
    </row>
    <row r="20" spans="1:6" ht="15">
      <c r="A20" s="397" t="s">
        <v>80</v>
      </c>
      <c r="B20" s="398" t="s">
        <v>605</v>
      </c>
      <c r="C20" s="399"/>
      <c r="D20" s="387"/>
    </row>
    <row r="21" spans="1:6" ht="15">
      <c r="A21" s="397" t="s">
        <v>82</v>
      </c>
      <c r="B21" s="398" t="s">
        <v>600</v>
      </c>
      <c r="C21" s="399"/>
      <c r="D21" s="387"/>
    </row>
    <row r="22" spans="1:6" ht="15">
      <c r="A22" s="397" t="s">
        <v>84</v>
      </c>
      <c r="B22" s="398" t="s">
        <v>608</v>
      </c>
      <c r="C22" s="399"/>
      <c r="D22" s="387"/>
    </row>
    <row r="23" spans="1:6" ht="15">
      <c r="A23" s="397" t="s">
        <v>602</v>
      </c>
      <c r="B23" s="398" t="s">
        <v>599</v>
      </c>
      <c r="C23" s="399"/>
      <c r="D23" s="387"/>
    </row>
    <row r="24" spans="1:6" ht="15">
      <c r="A24" s="397" t="s">
        <v>603</v>
      </c>
      <c r="B24" s="398" t="s">
        <v>606</v>
      </c>
      <c r="C24" s="399"/>
      <c r="D24" s="387"/>
    </row>
    <row r="25" spans="1:6">
      <c r="A25" s="397" t="s">
        <v>604</v>
      </c>
      <c r="B25" s="398" t="s">
        <v>609</v>
      </c>
      <c r="C25" s="399"/>
      <c r="D25" s="399"/>
    </row>
    <row r="26" spans="1:6" ht="15.75" customHeight="1">
      <c r="A26" s="472">
        <v>4</v>
      </c>
      <c r="B26" s="398" t="s">
        <v>615</v>
      </c>
      <c r="C26" s="473"/>
      <c r="D26" s="473"/>
    </row>
    <row r="27" spans="1:6">
      <c r="A27" s="472"/>
      <c r="B27" s="398" t="s">
        <v>614</v>
      </c>
      <c r="C27" s="473"/>
      <c r="D27" s="473"/>
    </row>
    <row r="28" spans="1:6">
      <c r="A28" s="397">
        <v>5</v>
      </c>
      <c r="B28" s="400" t="s">
        <v>616</v>
      </c>
      <c r="C28" s="399"/>
      <c r="D28" s="399"/>
    </row>
    <row r="29" spans="1:6">
      <c r="A29" s="397">
        <v>6</v>
      </c>
      <c r="B29" s="400" t="s">
        <v>617</v>
      </c>
      <c r="C29" s="399"/>
      <c r="D29" s="399"/>
    </row>
    <row r="30" spans="1:6" s="403" customFormat="1">
      <c r="A30" s="401"/>
      <c r="B30" s="415"/>
      <c r="C30" s="415"/>
      <c r="D30" s="399"/>
      <c r="E30" s="416"/>
      <c r="F30" s="416"/>
    </row>
    <row r="31" spans="1:6" s="403" customFormat="1">
      <c r="A31" s="389"/>
      <c r="B31" s="388"/>
      <c r="C31" s="402"/>
      <c r="D31" s="402"/>
    </row>
    <row r="32" spans="1:6" s="407" customFormat="1">
      <c r="A32" s="389" t="s">
        <v>590</v>
      </c>
      <c r="B32" s="388" t="s">
        <v>596</v>
      </c>
      <c r="C32" s="404"/>
      <c r="D32" s="405" t="s">
        <v>591</v>
      </c>
    </row>
    <row r="33" spans="1:4" s="407" customFormat="1" ht="15">
      <c r="A33" s="389" t="s">
        <v>592</v>
      </c>
      <c r="B33" s="388" t="s">
        <v>597</v>
      </c>
      <c r="C33" s="404"/>
      <c r="D33" s="408" t="s">
        <v>610</v>
      </c>
    </row>
    <row r="34" spans="1:4" s="407" customFormat="1" ht="15">
      <c r="A34" s="409"/>
      <c r="B34" s="388"/>
      <c r="C34" s="404"/>
      <c r="D34" s="408" t="s">
        <v>611</v>
      </c>
    </row>
    <row r="35" spans="1:4" s="407" customFormat="1">
      <c r="A35" s="389"/>
      <c r="B35" s="388"/>
      <c r="C35" s="404"/>
      <c r="D35" s="406" t="s">
        <v>593</v>
      </c>
    </row>
    <row r="36" spans="1:4" s="407" customFormat="1">
      <c r="A36" s="458" t="s">
        <v>612</v>
      </c>
      <c r="B36" s="459"/>
      <c r="C36" s="404"/>
      <c r="D36" s="404"/>
    </row>
    <row r="37" spans="1:4" s="407" customFormat="1" ht="15">
      <c r="A37" s="460" t="s">
        <v>613</v>
      </c>
      <c r="B37" s="461"/>
      <c r="C37" s="404"/>
      <c r="D37" s="404"/>
    </row>
    <row r="38" spans="1:4" s="407" customFormat="1">
      <c r="A38" s="410"/>
      <c r="B38" s="404"/>
      <c r="C38" s="404"/>
      <c r="D38" s="404"/>
    </row>
    <row r="39" spans="1:4" s="407" customFormat="1" ht="13.5" thickBot="1">
      <c r="A39" s="411"/>
      <c r="B39" s="412"/>
      <c r="C39" s="412"/>
      <c r="D39" s="412"/>
    </row>
  </sheetData>
  <sheetProtection password="CC8C" sheet="1" objects="1" scenarios="1"/>
  <mergeCells count="11">
    <mergeCell ref="A1:D1"/>
    <mergeCell ref="A36:B36"/>
    <mergeCell ref="A37:B37"/>
    <mergeCell ref="A3:D3"/>
    <mergeCell ref="A5:D5"/>
    <mergeCell ref="A8:A10"/>
    <mergeCell ref="B8:B10"/>
    <mergeCell ref="C8:D9"/>
    <mergeCell ref="A26:A27"/>
    <mergeCell ref="C26:C27"/>
    <mergeCell ref="D26:D27"/>
  </mergeCells>
  <conditionalFormatting sqref="B38:B39 B6:B35 A1:A39 C6:D39 B2:D2 B4:D4">
    <cfRule type="expression" dxfId="9" priority="1">
      <formula>CELL("protect", INDIRECT(ADDRESS(ROW(),COLUMN())))=1</formula>
    </cfRule>
  </conditionalFormatting>
  <printOptions horizontalCentered="1" verticalCentered="1"/>
  <pageMargins left="0.7" right="0.7" top="0.75" bottom="0.75" header="0.3" footer="0.3"/>
  <pageSetup paperSize="9" scale="90" orientation="landscape" horizontalDpi="300" verticalDpi="300" r:id="rId1"/>
  <colBreaks count="1" manualBreakCount="1">
    <brk id="4" max="1048575" man="1"/>
  </colBreaks>
</worksheet>
</file>

<file path=xl/worksheets/sheet10.xml><?xml version="1.0" encoding="utf-8"?>
<worksheet xmlns="http://schemas.openxmlformats.org/spreadsheetml/2006/main" xmlns:r="http://schemas.openxmlformats.org/officeDocument/2006/relationships">
  <dimension ref="B1:H25"/>
  <sheetViews>
    <sheetView view="pageBreakPreview" topLeftCell="A10" zoomScale="60" zoomScaleNormal="70" workbookViewId="0">
      <selection activeCell="C9" sqref="C9"/>
    </sheetView>
  </sheetViews>
  <sheetFormatPr defaultRowHeight="15"/>
  <cols>
    <col min="1" max="1" width="9.140625" style="6"/>
    <col min="2" max="2" width="13.42578125" style="6" customWidth="1"/>
    <col min="3" max="3" width="63.140625" style="6" customWidth="1"/>
    <col min="4" max="4" width="15.7109375" style="6" customWidth="1"/>
    <col min="5" max="5" width="23.140625" style="6" customWidth="1"/>
    <col min="6" max="6" width="25.140625" style="6" customWidth="1"/>
    <col min="7" max="7" width="25.7109375" style="6" customWidth="1"/>
    <col min="8" max="8" width="37.42578125" style="6" customWidth="1"/>
    <col min="9" max="16384" width="9.140625" style="6"/>
  </cols>
  <sheetData>
    <row r="1" spans="2:8" ht="15.75" thickBot="1"/>
    <row r="2" spans="2:8" ht="15.75" thickBot="1">
      <c r="B2" s="495" t="s">
        <v>595</v>
      </c>
      <c r="C2" s="496"/>
      <c r="D2" s="496"/>
      <c r="E2" s="496"/>
      <c r="F2" s="496"/>
      <c r="G2" s="496"/>
      <c r="H2" s="497"/>
    </row>
    <row r="3" spans="2:8" ht="15.75" thickBot="1">
      <c r="B3" s="600" t="s">
        <v>569</v>
      </c>
      <c r="C3" s="628"/>
      <c r="D3" s="628"/>
      <c r="E3" s="628"/>
      <c r="F3" s="628"/>
      <c r="G3" s="628"/>
      <c r="H3" s="629"/>
    </row>
    <row r="4" spans="2:8">
      <c r="B4" s="630" t="s">
        <v>0</v>
      </c>
      <c r="C4" s="632" t="s">
        <v>1</v>
      </c>
      <c r="D4" s="632" t="s">
        <v>2</v>
      </c>
      <c r="E4" s="634" t="s">
        <v>267</v>
      </c>
      <c r="F4" s="634" t="s">
        <v>420</v>
      </c>
      <c r="G4" s="569" t="s">
        <v>619</v>
      </c>
      <c r="H4" s="607" t="s">
        <v>523</v>
      </c>
    </row>
    <row r="5" spans="2:8" ht="81" customHeight="1">
      <c r="B5" s="631"/>
      <c r="C5" s="633"/>
      <c r="D5" s="633"/>
      <c r="E5" s="635"/>
      <c r="F5" s="635"/>
      <c r="G5" s="570"/>
      <c r="H5" s="636"/>
    </row>
    <row r="6" spans="2:8" ht="30" customHeight="1">
      <c r="B6" s="294"/>
      <c r="C6" s="78"/>
      <c r="D6" s="78"/>
      <c r="E6" s="74" t="s">
        <v>109</v>
      </c>
      <c r="F6" s="74" t="s">
        <v>110</v>
      </c>
      <c r="G6" s="322" t="s">
        <v>111</v>
      </c>
      <c r="H6" s="323" t="s">
        <v>112</v>
      </c>
    </row>
    <row r="7" spans="2:8" ht="15.75">
      <c r="B7" s="609" t="s">
        <v>524</v>
      </c>
      <c r="C7" s="610"/>
      <c r="D7" s="610"/>
      <c r="E7" s="610"/>
      <c r="F7" s="610"/>
      <c r="G7" s="610"/>
      <c r="H7" s="612"/>
    </row>
    <row r="8" spans="2:8" ht="15.75">
      <c r="B8" s="609" t="s">
        <v>92</v>
      </c>
      <c r="C8" s="610"/>
      <c r="D8" s="324"/>
      <c r="E8" s="324"/>
      <c r="F8" s="324"/>
      <c r="G8" s="324"/>
      <c r="H8" s="325"/>
    </row>
    <row r="9" spans="2:8" ht="169.5" customHeight="1">
      <c r="B9" s="326">
        <v>1</v>
      </c>
      <c r="C9" s="327" t="s">
        <v>525</v>
      </c>
      <c r="D9" s="237" t="s">
        <v>94</v>
      </c>
      <c r="E9" s="237">
        <v>1</v>
      </c>
      <c r="F9" s="237">
        <f>E9*3</f>
        <v>3</v>
      </c>
      <c r="G9" s="328"/>
      <c r="H9" s="329">
        <f>F9*G9</f>
        <v>0</v>
      </c>
    </row>
    <row r="10" spans="2:8" ht="101.25" customHeight="1">
      <c r="B10" s="326">
        <v>2</v>
      </c>
      <c r="C10" s="327" t="s">
        <v>95</v>
      </c>
      <c r="D10" s="237" t="s">
        <v>26</v>
      </c>
      <c r="E10" s="237">
        <v>2</v>
      </c>
      <c r="F10" s="237">
        <f t="shared" ref="F10:F11" si="0">E10*3</f>
        <v>6</v>
      </c>
      <c r="G10" s="328"/>
      <c r="H10" s="329">
        <f t="shared" ref="H10:H11" si="1">F10*G10</f>
        <v>0</v>
      </c>
    </row>
    <row r="11" spans="2:8" ht="150" customHeight="1">
      <c r="B11" s="330">
        <v>3</v>
      </c>
      <c r="C11" s="327" t="s">
        <v>526</v>
      </c>
      <c r="D11" s="237" t="s">
        <v>26</v>
      </c>
      <c r="E11" s="237">
        <v>2</v>
      </c>
      <c r="F11" s="237">
        <f t="shared" si="0"/>
        <v>6</v>
      </c>
      <c r="G11" s="328"/>
      <c r="H11" s="329">
        <f t="shared" si="1"/>
        <v>0</v>
      </c>
    </row>
    <row r="12" spans="2:8">
      <c r="B12" s="330"/>
      <c r="C12" s="331"/>
      <c r="D12" s="237"/>
      <c r="E12" s="237"/>
      <c r="F12" s="237"/>
      <c r="G12" s="237"/>
      <c r="H12" s="332"/>
    </row>
    <row r="13" spans="2:8" ht="15.75">
      <c r="B13" s="333"/>
      <c r="C13" s="334" t="s">
        <v>96</v>
      </c>
      <c r="D13" s="617"/>
      <c r="E13" s="617"/>
      <c r="F13" s="617"/>
      <c r="G13" s="328"/>
      <c r="H13" s="329"/>
    </row>
    <row r="14" spans="2:8" ht="15.75">
      <c r="B14" s="637" t="s">
        <v>97</v>
      </c>
      <c r="C14" s="638"/>
      <c r="D14" s="335"/>
      <c r="E14" s="335"/>
      <c r="F14" s="335"/>
      <c r="G14" s="335"/>
      <c r="H14" s="336"/>
    </row>
    <row r="15" spans="2:8" ht="153.75" customHeight="1">
      <c r="B15" s="296">
        <v>1</v>
      </c>
      <c r="C15" s="327" t="s">
        <v>527</v>
      </c>
      <c r="D15" s="237" t="s">
        <v>65</v>
      </c>
      <c r="E15" s="237">
        <v>1</v>
      </c>
      <c r="F15" s="237">
        <f t="shared" ref="F15:F17" si="2">E15*3</f>
        <v>3</v>
      </c>
      <c r="G15" s="328"/>
      <c r="H15" s="329">
        <f>F15*G15</f>
        <v>0</v>
      </c>
    </row>
    <row r="16" spans="2:8">
      <c r="B16" s="296"/>
      <c r="C16" s="327"/>
      <c r="D16" s="237"/>
      <c r="E16" s="237"/>
      <c r="F16" s="237"/>
      <c r="G16" s="237"/>
      <c r="H16" s="332"/>
    </row>
    <row r="17" spans="2:8" ht="120.75" customHeight="1">
      <c r="B17" s="296">
        <v>2</v>
      </c>
      <c r="C17" s="327" t="s">
        <v>528</v>
      </c>
      <c r="D17" s="303" t="s">
        <v>99</v>
      </c>
      <c r="E17" s="237">
        <v>2</v>
      </c>
      <c r="F17" s="237">
        <f t="shared" si="2"/>
        <v>6</v>
      </c>
      <c r="G17" s="328"/>
      <c r="H17" s="329">
        <f>F17*G17</f>
        <v>0</v>
      </c>
    </row>
    <row r="18" spans="2:8" ht="27.75" customHeight="1">
      <c r="B18" s="337"/>
      <c r="C18" s="338"/>
      <c r="D18" s="303"/>
      <c r="E18" s="237"/>
      <c r="F18" s="237"/>
      <c r="G18" s="237"/>
      <c r="H18" s="332"/>
    </row>
    <row r="19" spans="2:8" ht="37.5" customHeight="1">
      <c r="B19" s="296"/>
      <c r="C19" s="334" t="s">
        <v>100</v>
      </c>
      <c r="D19" s="617"/>
      <c r="E19" s="617"/>
      <c r="F19" s="617"/>
      <c r="G19" s="328"/>
      <c r="H19" s="329"/>
    </row>
    <row r="20" spans="2:8" ht="15.75">
      <c r="B20" s="296"/>
      <c r="C20" s="334"/>
      <c r="D20" s="339"/>
      <c r="E20" s="339"/>
      <c r="F20" s="339"/>
      <c r="G20" s="334"/>
      <c r="H20" s="340"/>
    </row>
    <row r="21" spans="2:8" ht="42" customHeight="1">
      <c r="B21" s="296"/>
      <c r="C21" s="334" t="s">
        <v>529</v>
      </c>
      <c r="D21" s="617"/>
      <c r="E21" s="617"/>
      <c r="F21" s="617"/>
      <c r="G21" s="328"/>
      <c r="H21" s="329"/>
    </row>
    <row r="22" spans="2:8" ht="39.75" customHeight="1">
      <c r="B22" s="326"/>
      <c r="C22" s="620" t="s">
        <v>102</v>
      </c>
      <c r="D22" s="620"/>
      <c r="E22" s="620"/>
      <c r="F22" s="620"/>
      <c r="G22" s="620"/>
      <c r="H22" s="621"/>
    </row>
    <row r="23" spans="2:8" ht="51" customHeight="1">
      <c r="B23" s="326" t="s">
        <v>103</v>
      </c>
      <c r="C23" s="622" t="s">
        <v>530</v>
      </c>
      <c r="D23" s="623"/>
      <c r="E23" s="623"/>
      <c r="F23" s="623"/>
      <c r="G23" s="623"/>
      <c r="H23" s="624"/>
    </row>
    <row r="24" spans="2:8" ht="42" customHeight="1" thickBot="1">
      <c r="B24" s="341" t="s">
        <v>105</v>
      </c>
      <c r="C24" s="625" t="s">
        <v>265</v>
      </c>
      <c r="D24" s="625"/>
      <c r="E24" s="625"/>
      <c r="F24" s="625"/>
      <c r="G24" s="625"/>
      <c r="H24" s="626"/>
    </row>
    <row r="25" spans="2:8" ht="42" customHeight="1">
      <c r="B25" s="342"/>
      <c r="C25" s="627"/>
      <c r="D25" s="627"/>
      <c r="E25" s="627"/>
      <c r="F25" s="627"/>
      <c r="G25" s="627"/>
      <c r="H25" s="627"/>
    </row>
  </sheetData>
  <sheetProtection password="CC8C" sheet="1" objects="1" scenarios="1"/>
  <mergeCells count="19">
    <mergeCell ref="B3:H3"/>
    <mergeCell ref="B2:H2"/>
    <mergeCell ref="D19:F19"/>
    <mergeCell ref="B4:B5"/>
    <mergeCell ref="C4:C5"/>
    <mergeCell ref="D4:D5"/>
    <mergeCell ref="E4:E5"/>
    <mergeCell ref="F4:F5"/>
    <mergeCell ref="H4:H5"/>
    <mergeCell ref="B7:H7"/>
    <mergeCell ref="B8:C8"/>
    <mergeCell ref="D13:F13"/>
    <mergeCell ref="B14:C14"/>
    <mergeCell ref="G4:G5"/>
    <mergeCell ref="D21:F21"/>
    <mergeCell ref="C22:H22"/>
    <mergeCell ref="C23:H23"/>
    <mergeCell ref="C24:H24"/>
    <mergeCell ref="C25:H25"/>
  </mergeCells>
  <conditionalFormatting sqref="E4:F6">
    <cfRule type="cellIs" dxfId="3" priority="2" stopIfTrue="1" operator="equal">
      <formula>0</formula>
    </cfRule>
  </conditionalFormatting>
  <conditionalFormatting sqref="E4:F6">
    <cfRule type="cellIs" dxfId="2" priority="1" stopIfTrue="1" operator="equal">
      <formula>0</formula>
    </cfRule>
  </conditionalFormatting>
  <printOptions horizontalCentered="1" verticalCentered="1"/>
  <pageMargins left="0.7" right="0.7" top="0.75" bottom="0.75" header="0.3" footer="0.3"/>
  <pageSetup paperSize="9" scale="60" orientation="landscape" horizontalDpi="300" verticalDpi="300" r:id="rId1"/>
</worksheet>
</file>

<file path=xl/worksheets/sheet11.xml><?xml version="1.0" encoding="utf-8"?>
<worksheet xmlns="http://schemas.openxmlformats.org/spreadsheetml/2006/main" xmlns:r="http://schemas.openxmlformats.org/officeDocument/2006/relationships">
  <dimension ref="B1:H83"/>
  <sheetViews>
    <sheetView view="pageBreakPreview" topLeftCell="A70" zoomScale="60" zoomScaleNormal="55" workbookViewId="0">
      <selection activeCell="C72" sqref="C72"/>
    </sheetView>
  </sheetViews>
  <sheetFormatPr defaultRowHeight="15"/>
  <cols>
    <col min="1" max="1" width="9.140625" style="6"/>
    <col min="2" max="2" width="14.5703125" style="6" customWidth="1"/>
    <col min="3" max="3" width="65.28515625" style="6" customWidth="1"/>
    <col min="4" max="4" width="14.42578125" style="6" customWidth="1"/>
    <col min="5" max="5" width="23.7109375" style="6" customWidth="1"/>
    <col min="6" max="6" width="27.140625" style="6" customWidth="1"/>
    <col min="7" max="7" width="25.85546875" style="6" customWidth="1"/>
    <col min="8" max="8" width="32" style="6" customWidth="1"/>
    <col min="9" max="16384" width="9.140625" style="6"/>
  </cols>
  <sheetData>
    <row r="1" spans="2:8" ht="15.75" thickBot="1"/>
    <row r="2" spans="2:8" ht="15.75" thickBot="1">
      <c r="B2" s="495" t="s">
        <v>595</v>
      </c>
      <c r="C2" s="496"/>
      <c r="D2" s="496"/>
      <c r="E2" s="496"/>
      <c r="F2" s="496"/>
      <c r="G2" s="496"/>
      <c r="H2" s="497"/>
    </row>
    <row r="3" spans="2:8" ht="15.75" thickBot="1">
      <c r="B3" s="600" t="s">
        <v>569</v>
      </c>
      <c r="C3" s="628"/>
      <c r="D3" s="628"/>
      <c r="E3" s="628"/>
      <c r="F3" s="628"/>
      <c r="G3" s="628"/>
      <c r="H3" s="629"/>
    </row>
    <row r="4" spans="2:8" ht="15" customHeight="1">
      <c r="B4" s="645" t="s">
        <v>0</v>
      </c>
      <c r="C4" s="647" t="s">
        <v>1</v>
      </c>
      <c r="D4" s="647" t="s">
        <v>2</v>
      </c>
      <c r="E4" s="605" t="s">
        <v>267</v>
      </c>
      <c r="F4" s="605" t="s">
        <v>268</v>
      </c>
      <c r="G4" s="574" t="s">
        <v>619</v>
      </c>
      <c r="H4" s="607" t="s">
        <v>531</v>
      </c>
    </row>
    <row r="5" spans="2:8" ht="90" customHeight="1">
      <c r="B5" s="646"/>
      <c r="C5" s="648"/>
      <c r="D5" s="648"/>
      <c r="E5" s="648"/>
      <c r="F5" s="648"/>
      <c r="G5" s="648"/>
      <c r="H5" s="640"/>
    </row>
    <row r="6" spans="2:8" ht="24" customHeight="1">
      <c r="B6" s="77"/>
      <c r="C6" s="78"/>
      <c r="D6" s="78"/>
      <c r="E6" s="74" t="s">
        <v>109</v>
      </c>
      <c r="F6" s="74" t="s">
        <v>110</v>
      </c>
      <c r="G6" s="322" t="s">
        <v>111</v>
      </c>
      <c r="H6" s="323" t="s">
        <v>112</v>
      </c>
    </row>
    <row r="7" spans="2:8" ht="27" customHeight="1">
      <c r="B7" s="641" t="s">
        <v>532</v>
      </c>
      <c r="C7" s="642"/>
      <c r="D7" s="343"/>
      <c r="E7" s="343"/>
      <c r="F7" s="343"/>
      <c r="G7" s="343"/>
      <c r="H7" s="344"/>
    </row>
    <row r="8" spans="2:8" ht="30.75" customHeight="1">
      <c r="B8" s="37"/>
      <c r="C8" s="3" t="s">
        <v>5</v>
      </c>
      <c r="D8" s="5" t="s">
        <v>6</v>
      </c>
      <c r="E8" s="5" t="s">
        <v>6</v>
      </c>
      <c r="F8" s="5"/>
      <c r="G8" s="5"/>
      <c r="H8" s="38" t="s">
        <v>6</v>
      </c>
    </row>
    <row r="9" spans="2:8" ht="171" customHeight="1">
      <c r="B9" s="345" t="s">
        <v>7</v>
      </c>
      <c r="C9" s="1" t="s">
        <v>533</v>
      </c>
      <c r="D9" s="5" t="s">
        <v>6</v>
      </c>
      <c r="E9" s="5" t="s">
        <v>6</v>
      </c>
      <c r="F9" s="5"/>
      <c r="G9" s="5"/>
      <c r="H9" s="38" t="s">
        <v>6</v>
      </c>
    </row>
    <row r="10" spans="2:8" ht="47.25" customHeight="1">
      <c r="B10" s="41" t="s">
        <v>9</v>
      </c>
      <c r="C10" s="2" t="s">
        <v>10</v>
      </c>
      <c r="D10" s="346" t="s">
        <v>11</v>
      </c>
      <c r="E10" s="346">
        <v>150</v>
      </c>
      <c r="F10" s="346">
        <f>E10*3</f>
        <v>450</v>
      </c>
      <c r="G10" s="347"/>
      <c r="H10" s="348">
        <f>F10*G10</f>
        <v>0</v>
      </c>
    </row>
    <row r="11" spans="2:8" ht="36.75" customHeight="1">
      <c r="B11" s="41" t="s">
        <v>12</v>
      </c>
      <c r="C11" s="2" t="s">
        <v>13</v>
      </c>
      <c r="D11" s="346" t="s">
        <v>11</v>
      </c>
      <c r="E11" s="346">
        <v>500</v>
      </c>
      <c r="F11" s="346">
        <f t="shared" ref="F11:F73" si="0">E11*3</f>
        <v>1500</v>
      </c>
      <c r="G11" s="347"/>
      <c r="H11" s="348">
        <f t="shared" ref="H11:H12" si="1">F11*G11</f>
        <v>0</v>
      </c>
    </row>
    <row r="12" spans="2:8" ht="40.5" customHeight="1">
      <c r="B12" s="41" t="s">
        <v>14</v>
      </c>
      <c r="C12" s="2" t="s">
        <v>15</v>
      </c>
      <c r="D12" s="346" t="s">
        <v>11</v>
      </c>
      <c r="E12" s="346">
        <v>25</v>
      </c>
      <c r="F12" s="346">
        <f t="shared" si="0"/>
        <v>75</v>
      </c>
      <c r="G12" s="347"/>
      <c r="H12" s="348">
        <f t="shared" si="1"/>
        <v>0</v>
      </c>
    </row>
    <row r="13" spans="2:8" ht="62.25" customHeight="1">
      <c r="B13" s="35" t="s">
        <v>16</v>
      </c>
      <c r="C13" s="9" t="s">
        <v>17</v>
      </c>
      <c r="D13" s="5" t="s">
        <v>6</v>
      </c>
      <c r="E13" s="5" t="s">
        <v>6</v>
      </c>
      <c r="F13" s="5"/>
      <c r="G13" s="5"/>
      <c r="H13" s="38"/>
    </row>
    <row r="14" spans="2:8" ht="72.75" customHeight="1">
      <c r="B14" s="41">
        <v>1.1000000000000001</v>
      </c>
      <c r="C14" s="2" t="s">
        <v>534</v>
      </c>
      <c r="D14" s="346" t="s">
        <v>19</v>
      </c>
      <c r="E14" s="346">
        <v>150</v>
      </c>
      <c r="F14" s="346">
        <f t="shared" si="0"/>
        <v>450</v>
      </c>
      <c r="G14" s="347"/>
      <c r="H14" s="348">
        <f t="shared" ref="H14:H16" si="2">F14*G14</f>
        <v>0</v>
      </c>
    </row>
    <row r="15" spans="2:8" ht="60" customHeight="1">
      <c r="B15" s="41">
        <v>1.2</v>
      </c>
      <c r="C15" s="2" t="s">
        <v>206</v>
      </c>
      <c r="D15" s="346" t="s">
        <v>19</v>
      </c>
      <c r="E15" s="346">
        <v>500</v>
      </c>
      <c r="F15" s="346">
        <f t="shared" si="0"/>
        <v>1500</v>
      </c>
      <c r="G15" s="347"/>
      <c r="H15" s="348">
        <f t="shared" si="2"/>
        <v>0</v>
      </c>
    </row>
    <row r="16" spans="2:8" ht="69" customHeight="1">
      <c r="B16" s="41">
        <v>1.3</v>
      </c>
      <c r="C16" s="2" t="s">
        <v>207</v>
      </c>
      <c r="D16" s="346" t="s">
        <v>19</v>
      </c>
      <c r="E16" s="346">
        <v>25</v>
      </c>
      <c r="F16" s="346">
        <f t="shared" si="0"/>
        <v>75</v>
      </c>
      <c r="G16" s="347"/>
      <c r="H16" s="348">
        <f t="shared" si="2"/>
        <v>0</v>
      </c>
    </row>
    <row r="17" spans="2:8" ht="62.25" customHeight="1">
      <c r="B17" s="349"/>
      <c r="C17" s="2" t="s">
        <v>22</v>
      </c>
      <c r="D17" s="5" t="s">
        <v>6</v>
      </c>
      <c r="E17" s="5" t="s">
        <v>6</v>
      </c>
      <c r="F17" s="5"/>
      <c r="G17" s="5"/>
      <c r="H17" s="38"/>
    </row>
    <row r="18" spans="2:8">
      <c r="B18" s="349"/>
      <c r="C18" s="2"/>
      <c r="D18" s="346"/>
      <c r="E18" s="346"/>
      <c r="F18" s="346">
        <f t="shared" si="0"/>
        <v>0</v>
      </c>
      <c r="G18" s="346"/>
      <c r="H18" s="350"/>
    </row>
    <row r="19" spans="2:8" ht="58.5" customHeight="1">
      <c r="B19" s="39">
        <v>2</v>
      </c>
      <c r="C19" s="9" t="s">
        <v>23</v>
      </c>
      <c r="D19" s="5" t="s">
        <v>6</v>
      </c>
      <c r="E19" s="5" t="s">
        <v>6</v>
      </c>
      <c r="F19" s="5"/>
      <c r="G19" s="5"/>
      <c r="H19" s="38"/>
    </row>
    <row r="20" spans="2:8" ht="27.75" customHeight="1">
      <c r="B20" s="351"/>
      <c r="C20" s="10" t="s">
        <v>24</v>
      </c>
      <c r="D20" s="5" t="s">
        <v>6</v>
      </c>
      <c r="E20" s="5" t="s">
        <v>6</v>
      </c>
      <c r="F20" s="5"/>
      <c r="G20" s="5"/>
      <c r="H20" s="38"/>
    </row>
    <row r="21" spans="2:8" ht="73.5" customHeight="1">
      <c r="B21" s="45">
        <v>2.1</v>
      </c>
      <c r="C21" s="11" t="s">
        <v>25</v>
      </c>
      <c r="D21" s="281" t="s">
        <v>26</v>
      </c>
      <c r="E21" s="281">
        <v>6</v>
      </c>
      <c r="F21" s="346">
        <f t="shared" si="0"/>
        <v>18</v>
      </c>
      <c r="G21" s="347"/>
      <c r="H21" s="348">
        <f>F21*G21</f>
        <v>0</v>
      </c>
    </row>
    <row r="22" spans="2:8" ht="15.75">
      <c r="B22" s="46"/>
      <c r="C22" s="10" t="s">
        <v>27</v>
      </c>
      <c r="D22" s="5" t="s">
        <v>6</v>
      </c>
      <c r="E22" s="5" t="s">
        <v>6</v>
      </c>
      <c r="F22" s="5"/>
      <c r="G22" s="5"/>
      <c r="H22" s="38"/>
    </row>
    <row r="23" spans="2:8" ht="78.75" customHeight="1">
      <c r="B23" s="46">
        <v>2.2000000000000002</v>
      </c>
      <c r="C23" s="11" t="s">
        <v>28</v>
      </c>
      <c r="D23" s="281" t="s">
        <v>26</v>
      </c>
      <c r="E23" s="281">
        <f>E11/5</f>
        <v>100</v>
      </c>
      <c r="F23" s="346">
        <f t="shared" si="0"/>
        <v>300</v>
      </c>
      <c r="G23" s="347"/>
      <c r="H23" s="348">
        <f>F23*G23</f>
        <v>0</v>
      </c>
    </row>
    <row r="24" spans="2:8" ht="81" customHeight="1">
      <c r="B24" s="46">
        <v>2.2999999999999998</v>
      </c>
      <c r="C24" s="11" t="s">
        <v>29</v>
      </c>
      <c r="D24" s="281" t="s">
        <v>26</v>
      </c>
      <c r="E24" s="281">
        <f>E16/5</f>
        <v>5</v>
      </c>
      <c r="F24" s="346">
        <f t="shared" si="0"/>
        <v>15</v>
      </c>
      <c r="G24" s="347"/>
      <c r="H24" s="348">
        <f>F24*G24</f>
        <v>0</v>
      </c>
    </row>
    <row r="25" spans="2:8" ht="71.25" customHeight="1">
      <c r="B25" s="47">
        <v>2.4</v>
      </c>
      <c r="C25" s="11" t="s">
        <v>30</v>
      </c>
      <c r="D25" s="281" t="s">
        <v>26</v>
      </c>
      <c r="E25" s="281">
        <f>E10/5</f>
        <v>30</v>
      </c>
      <c r="F25" s="346">
        <f t="shared" si="0"/>
        <v>90</v>
      </c>
      <c r="G25" s="347"/>
      <c r="H25" s="348">
        <f>F25*G25</f>
        <v>0</v>
      </c>
    </row>
    <row r="26" spans="2:8" ht="28.5" customHeight="1">
      <c r="B26" s="46"/>
      <c r="C26" s="10" t="s">
        <v>31</v>
      </c>
      <c r="D26" s="5" t="s">
        <v>6</v>
      </c>
      <c r="E26" s="5" t="s">
        <v>6</v>
      </c>
      <c r="F26" s="5"/>
      <c r="G26" s="5"/>
      <c r="H26" s="38"/>
    </row>
    <row r="27" spans="2:8" ht="78.75" customHeight="1">
      <c r="B27" s="46">
        <v>2.5</v>
      </c>
      <c r="C27" s="11" t="s">
        <v>32</v>
      </c>
      <c r="D27" s="281" t="s">
        <v>26</v>
      </c>
      <c r="E27" s="346">
        <v>6</v>
      </c>
      <c r="F27" s="346">
        <f t="shared" si="0"/>
        <v>18</v>
      </c>
      <c r="G27" s="347"/>
      <c r="H27" s="348">
        <f>F27*G27</f>
        <v>0</v>
      </c>
    </row>
    <row r="28" spans="2:8" ht="61.5" customHeight="1">
      <c r="B28" s="46">
        <v>2.6</v>
      </c>
      <c r="C28" s="11" t="s">
        <v>33</v>
      </c>
      <c r="D28" s="281" t="s">
        <v>26</v>
      </c>
      <c r="E28" s="346">
        <v>6</v>
      </c>
      <c r="F28" s="346">
        <f t="shared" si="0"/>
        <v>18</v>
      </c>
      <c r="G28" s="347"/>
      <c r="H28" s="348">
        <f>F28*G28</f>
        <v>0</v>
      </c>
    </row>
    <row r="29" spans="2:8" ht="15.75">
      <c r="B29" s="46"/>
      <c r="C29" s="10" t="s">
        <v>34</v>
      </c>
      <c r="D29" s="5" t="s">
        <v>6</v>
      </c>
      <c r="E29" s="5" t="s">
        <v>6</v>
      </c>
      <c r="F29" s="5"/>
      <c r="G29" s="5"/>
      <c r="H29" s="38"/>
    </row>
    <row r="30" spans="2:8" ht="62.25" customHeight="1">
      <c r="B30" s="46">
        <v>2.7</v>
      </c>
      <c r="C30" s="11" t="s">
        <v>35</v>
      </c>
      <c r="D30" s="281" t="s">
        <v>26</v>
      </c>
      <c r="E30" s="346">
        <v>5</v>
      </c>
      <c r="F30" s="346">
        <f t="shared" si="0"/>
        <v>15</v>
      </c>
      <c r="G30" s="347"/>
      <c r="H30" s="348">
        <f t="shared" ref="H30:H31" si="3">F30*G30</f>
        <v>0</v>
      </c>
    </row>
    <row r="31" spans="2:8" ht="67.5" customHeight="1">
      <c r="B31" s="46">
        <v>2.8</v>
      </c>
      <c r="C31" s="11" t="s">
        <v>535</v>
      </c>
      <c r="D31" s="281" t="s">
        <v>26</v>
      </c>
      <c r="E31" s="281">
        <v>20</v>
      </c>
      <c r="F31" s="346">
        <f t="shared" si="0"/>
        <v>60</v>
      </c>
      <c r="G31" s="347"/>
      <c r="H31" s="348">
        <f t="shared" si="3"/>
        <v>0</v>
      </c>
    </row>
    <row r="32" spans="2:8" ht="84.75" customHeight="1">
      <c r="B32" s="46">
        <v>2.9</v>
      </c>
      <c r="C32" s="11" t="s">
        <v>536</v>
      </c>
      <c r="D32" s="281" t="s">
        <v>26</v>
      </c>
      <c r="E32" s="346">
        <v>8</v>
      </c>
      <c r="F32" s="346">
        <f t="shared" si="0"/>
        <v>24</v>
      </c>
      <c r="G32" s="347"/>
      <c r="H32" s="348">
        <f>F32*G32</f>
        <v>0</v>
      </c>
    </row>
    <row r="33" spans="2:8" ht="26.25" customHeight="1">
      <c r="B33" s="46"/>
      <c r="C33" s="10" t="s">
        <v>38</v>
      </c>
      <c r="D33" s="5" t="s">
        <v>6</v>
      </c>
      <c r="E33" s="5" t="s">
        <v>6</v>
      </c>
      <c r="F33" s="5"/>
      <c r="G33" s="5"/>
      <c r="H33" s="38"/>
    </row>
    <row r="34" spans="2:8" ht="57.75" customHeight="1">
      <c r="B34" s="48">
        <v>2.1</v>
      </c>
      <c r="C34" s="11" t="s">
        <v>537</v>
      </c>
      <c r="D34" s="281" t="s">
        <v>26</v>
      </c>
      <c r="E34" s="281">
        <v>20</v>
      </c>
      <c r="F34" s="346">
        <f t="shared" si="0"/>
        <v>60</v>
      </c>
      <c r="G34" s="347"/>
      <c r="H34" s="348">
        <f t="shared" ref="H34:H36" si="4">F34*G34</f>
        <v>0</v>
      </c>
    </row>
    <row r="35" spans="2:8" ht="46.5" customHeight="1">
      <c r="B35" s="48">
        <v>2.11</v>
      </c>
      <c r="C35" s="11" t="s">
        <v>538</v>
      </c>
      <c r="D35" s="281" t="s">
        <v>26</v>
      </c>
      <c r="E35" s="346">
        <v>10</v>
      </c>
      <c r="F35" s="346">
        <f t="shared" si="0"/>
        <v>30</v>
      </c>
      <c r="G35" s="347"/>
      <c r="H35" s="348">
        <f t="shared" si="4"/>
        <v>0</v>
      </c>
    </row>
    <row r="36" spans="2:8" ht="52.5" customHeight="1">
      <c r="B36" s="46">
        <v>2.12</v>
      </c>
      <c r="C36" s="11" t="s">
        <v>539</v>
      </c>
      <c r="D36" s="281" t="s">
        <v>26</v>
      </c>
      <c r="E36" s="346">
        <v>10</v>
      </c>
      <c r="F36" s="346">
        <f t="shared" si="0"/>
        <v>30</v>
      </c>
      <c r="G36" s="347"/>
      <c r="H36" s="348">
        <f t="shared" si="4"/>
        <v>0</v>
      </c>
    </row>
    <row r="37" spans="2:8" ht="15.75">
      <c r="B37" s="46"/>
      <c r="C37" s="10" t="s">
        <v>42</v>
      </c>
      <c r="D37" s="5" t="s">
        <v>6</v>
      </c>
      <c r="E37" s="5" t="s">
        <v>6</v>
      </c>
      <c r="F37" s="5"/>
      <c r="G37" s="5"/>
      <c r="H37" s="38"/>
    </row>
    <row r="38" spans="2:8" ht="54.75" customHeight="1">
      <c r="B38" s="46">
        <v>2.13</v>
      </c>
      <c r="C38" s="11" t="s">
        <v>540</v>
      </c>
      <c r="D38" s="281" t="s">
        <v>26</v>
      </c>
      <c r="E38" s="281">
        <v>20</v>
      </c>
      <c r="F38" s="346">
        <f t="shared" si="0"/>
        <v>60</v>
      </c>
      <c r="G38" s="347"/>
      <c r="H38" s="348">
        <f>F38*G38</f>
        <v>0</v>
      </c>
    </row>
    <row r="39" spans="2:8" ht="69" customHeight="1">
      <c r="B39" s="46">
        <v>2.14</v>
      </c>
      <c r="C39" s="11" t="s">
        <v>541</v>
      </c>
      <c r="D39" s="281" t="s">
        <v>26</v>
      </c>
      <c r="E39" s="346">
        <v>10</v>
      </c>
      <c r="F39" s="346">
        <f t="shared" si="0"/>
        <v>30</v>
      </c>
      <c r="G39" s="347"/>
      <c r="H39" s="348">
        <f>F39*G39</f>
        <v>0</v>
      </c>
    </row>
    <row r="40" spans="2:8" ht="62.25" customHeight="1">
      <c r="B40" s="46">
        <v>2.15</v>
      </c>
      <c r="C40" s="11" t="s">
        <v>539</v>
      </c>
      <c r="D40" s="281" t="s">
        <v>26</v>
      </c>
      <c r="E40" s="346">
        <v>10</v>
      </c>
      <c r="F40" s="346">
        <f t="shared" si="0"/>
        <v>30</v>
      </c>
      <c r="G40" s="347"/>
      <c r="H40" s="348">
        <f>F40*G40</f>
        <v>0</v>
      </c>
    </row>
    <row r="41" spans="2:8" ht="15.75">
      <c r="B41" s="46"/>
      <c r="C41" s="10" t="s">
        <v>45</v>
      </c>
      <c r="D41" s="5" t="s">
        <v>6</v>
      </c>
      <c r="E41" s="5" t="s">
        <v>6</v>
      </c>
      <c r="F41" s="5"/>
      <c r="G41" s="5"/>
      <c r="H41" s="38"/>
    </row>
    <row r="42" spans="2:8" ht="56.25" customHeight="1">
      <c r="B42" s="46">
        <v>2.16</v>
      </c>
      <c r="C42" s="11" t="s">
        <v>540</v>
      </c>
      <c r="D42" s="281" t="s">
        <v>26</v>
      </c>
      <c r="E42" s="281">
        <v>20</v>
      </c>
      <c r="F42" s="346">
        <f t="shared" si="0"/>
        <v>60</v>
      </c>
      <c r="G42" s="347"/>
      <c r="H42" s="348">
        <f t="shared" ref="H42:H44" si="5">F42*G42</f>
        <v>0</v>
      </c>
    </row>
    <row r="43" spans="2:8" ht="73.5" customHeight="1">
      <c r="B43" s="46">
        <v>2.17</v>
      </c>
      <c r="C43" s="11" t="s">
        <v>541</v>
      </c>
      <c r="D43" s="281" t="s">
        <v>26</v>
      </c>
      <c r="E43" s="346">
        <v>10</v>
      </c>
      <c r="F43" s="346">
        <f t="shared" si="0"/>
        <v>30</v>
      </c>
      <c r="G43" s="347"/>
      <c r="H43" s="348">
        <f t="shared" si="5"/>
        <v>0</v>
      </c>
    </row>
    <row r="44" spans="2:8" ht="54.75" customHeight="1">
      <c r="B44" s="46">
        <v>2.1800000000000002</v>
      </c>
      <c r="C44" s="11" t="s">
        <v>539</v>
      </c>
      <c r="D44" s="281" t="s">
        <v>26</v>
      </c>
      <c r="E44" s="346">
        <v>10</v>
      </c>
      <c r="F44" s="346">
        <f t="shared" si="0"/>
        <v>30</v>
      </c>
      <c r="G44" s="347"/>
      <c r="H44" s="348">
        <f t="shared" si="5"/>
        <v>0</v>
      </c>
    </row>
    <row r="45" spans="2:8" ht="15.75">
      <c r="B45" s="46"/>
      <c r="C45" s="10" t="s">
        <v>46</v>
      </c>
      <c r="D45" s="5" t="s">
        <v>6</v>
      </c>
      <c r="E45" s="5" t="s">
        <v>6</v>
      </c>
      <c r="F45" s="5"/>
      <c r="G45" s="5"/>
      <c r="H45" s="38"/>
    </row>
    <row r="46" spans="2:8" ht="61.5" customHeight="1">
      <c r="B46" s="46">
        <v>2.19</v>
      </c>
      <c r="C46" s="11" t="s">
        <v>542</v>
      </c>
      <c r="D46" s="281" t="s">
        <v>26</v>
      </c>
      <c r="E46" s="281">
        <v>6</v>
      </c>
      <c r="F46" s="346">
        <f t="shared" si="0"/>
        <v>18</v>
      </c>
      <c r="G46" s="347"/>
      <c r="H46" s="348">
        <f t="shared" ref="H46:H47" si="6">F46*G46</f>
        <v>0</v>
      </c>
    </row>
    <row r="47" spans="2:8" ht="75" customHeight="1">
      <c r="B47" s="48">
        <v>2.2000000000000002</v>
      </c>
      <c r="C47" s="11" t="s">
        <v>543</v>
      </c>
      <c r="D47" s="281" t="s">
        <v>26</v>
      </c>
      <c r="E47" s="281">
        <v>6</v>
      </c>
      <c r="F47" s="346">
        <f t="shared" si="0"/>
        <v>18</v>
      </c>
      <c r="G47" s="347"/>
      <c r="H47" s="348">
        <f t="shared" si="6"/>
        <v>0</v>
      </c>
    </row>
    <row r="48" spans="2:8" ht="62.25" customHeight="1">
      <c r="B48" s="46">
        <v>2.21</v>
      </c>
      <c r="C48" s="11" t="s">
        <v>544</v>
      </c>
      <c r="D48" s="281" t="s">
        <v>26</v>
      </c>
      <c r="E48" s="352">
        <v>3</v>
      </c>
      <c r="F48" s="346">
        <f t="shared" si="0"/>
        <v>9</v>
      </c>
      <c r="G48" s="347"/>
      <c r="H48" s="348">
        <f>F48*G48</f>
        <v>0</v>
      </c>
    </row>
    <row r="49" spans="2:8">
      <c r="B49" s="41"/>
      <c r="C49" s="2"/>
      <c r="D49" s="346"/>
      <c r="E49" s="346"/>
      <c r="F49" s="346">
        <f t="shared" si="0"/>
        <v>0</v>
      </c>
      <c r="G49" s="346"/>
      <c r="H49" s="350"/>
    </row>
    <row r="50" spans="2:8" ht="105" customHeight="1">
      <c r="B50" s="39">
        <v>3</v>
      </c>
      <c r="C50" s="9" t="s">
        <v>49</v>
      </c>
      <c r="D50" s="5" t="s">
        <v>6</v>
      </c>
      <c r="E50" s="5" t="s">
        <v>6</v>
      </c>
      <c r="F50" s="5"/>
      <c r="G50" s="5"/>
      <c r="H50" s="38"/>
    </row>
    <row r="51" spans="2:8">
      <c r="B51" s="349"/>
      <c r="C51" s="2"/>
      <c r="D51" s="346"/>
      <c r="E51" s="346"/>
      <c r="F51" s="346">
        <f t="shared" si="0"/>
        <v>0</v>
      </c>
      <c r="G51" s="346"/>
      <c r="H51" s="350"/>
    </row>
    <row r="52" spans="2:8" ht="28.5" customHeight="1">
      <c r="B52" s="46">
        <v>3.1</v>
      </c>
      <c r="C52" s="11" t="s">
        <v>50</v>
      </c>
      <c r="D52" s="281" t="s">
        <v>26</v>
      </c>
      <c r="E52" s="346">
        <v>24</v>
      </c>
      <c r="F52" s="346">
        <f t="shared" si="0"/>
        <v>72</v>
      </c>
      <c r="G52" s="347"/>
      <c r="H52" s="348">
        <f t="shared" ref="H52:H55" si="7">F52*G52</f>
        <v>0</v>
      </c>
    </row>
    <row r="53" spans="2:8" ht="25.5" customHeight="1">
      <c r="B53" s="46">
        <v>3.2</v>
      </c>
      <c r="C53" s="11" t="s">
        <v>51</v>
      </c>
      <c r="D53" s="281" t="s">
        <v>26</v>
      </c>
      <c r="E53" s="346">
        <v>12</v>
      </c>
      <c r="F53" s="346">
        <f t="shared" si="0"/>
        <v>36</v>
      </c>
      <c r="G53" s="347"/>
      <c r="H53" s="348">
        <f t="shared" si="7"/>
        <v>0</v>
      </c>
    </row>
    <row r="54" spans="2:8" ht="55.5" customHeight="1">
      <c r="B54" s="46">
        <v>3.3</v>
      </c>
      <c r="C54" s="11" t="s">
        <v>52</v>
      </c>
      <c r="D54" s="281" t="s">
        <v>26</v>
      </c>
      <c r="E54" s="281">
        <v>6</v>
      </c>
      <c r="F54" s="346">
        <f t="shared" si="0"/>
        <v>18</v>
      </c>
      <c r="G54" s="347"/>
      <c r="H54" s="348">
        <f t="shared" si="7"/>
        <v>0</v>
      </c>
    </row>
    <row r="55" spans="2:8" ht="39" customHeight="1">
      <c r="B55" s="41">
        <v>3.4</v>
      </c>
      <c r="C55" s="2" t="s">
        <v>53</v>
      </c>
      <c r="D55" s="281" t="s">
        <v>26</v>
      </c>
      <c r="E55" s="281">
        <v>2</v>
      </c>
      <c r="F55" s="346">
        <f t="shared" si="0"/>
        <v>6</v>
      </c>
      <c r="G55" s="347"/>
      <c r="H55" s="348">
        <f t="shared" si="7"/>
        <v>0</v>
      </c>
    </row>
    <row r="56" spans="2:8" ht="57.75" customHeight="1">
      <c r="B56" s="39">
        <v>4</v>
      </c>
      <c r="C56" s="9" t="s">
        <v>545</v>
      </c>
      <c r="D56" s="5" t="s">
        <v>6</v>
      </c>
      <c r="E56" s="5" t="s">
        <v>6</v>
      </c>
      <c r="F56" s="5"/>
      <c r="G56" s="5"/>
      <c r="H56" s="38"/>
    </row>
    <row r="57" spans="2:8" ht="54" customHeight="1">
      <c r="B57" s="46">
        <v>4.0999999999999996</v>
      </c>
      <c r="C57" s="11" t="s">
        <v>55</v>
      </c>
      <c r="D57" s="346" t="s">
        <v>26</v>
      </c>
      <c r="E57" s="281">
        <v>6</v>
      </c>
      <c r="F57" s="346">
        <f t="shared" si="0"/>
        <v>18</v>
      </c>
      <c r="G57" s="347"/>
      <c r="H57" s="348">
        <f>F57*G57</f>
        <v>0</v>
      </c>
    </row>
    <row r="58" spans="2:8">
      <c r="B58" s="41"/>
      <c r="C58" s="2"/>
      <c r="D58" s="346"/>
      <c r="E58" s="346"/>
      <c r="F58" s="346">
        <f t="shared" si="0"/>
        <v>0</v>
      </c>
      <c r="G58" s="346"/>
      <c r="H58" s="350"/>
    </row>
    <row r="59" spans="2:8">
      <c r="B59" s="41"/>
      <c r="C59" s="2"/>
      <c r="D59" s="346"/>
      <c r="E59" s="346"/>
      <c r="F59" s="346">
        <f t="shared" si="0"/>
        <v>0</v>
      </c>
      <c r="G59" s="346"/>
      <c r="H59" s="350"/>
    </row>
    <row r="60" spans="2:8" ht="20.25" customHeight="1">
      <c r="B60" s="37"/>
      <c r="C60" s="3" t="s">
        <v>56</v>
      </c>
      <c r="D60" s="5" t="s">
        <v>6</v>
      </c>
      <c r="E60" s="5" t="s">
        <v>6</v>
      </c>
      <c r="F60" s="5"/>
      <c r="G60" s="5"/>
      <c r="H60" s="38"/>
    </row>
    <row r="61" spans="2:8" ht="201" customHeight="1">
      <c r="B61" s="39" t="s">
        <v>57</v>
      </c>
      <c r="C61" s="1" t="s">
        <v>546</v>
      </c>
      <c r="D61" s="5" t="s">
        <v>6</v>
      </c>
      <c r="E61" s="5" t="s">
        <v>6</v>
      </c>
      <c r="F61" s="5"/>
      <c r="G61" s="5"/>
      <c r="H61" s="38"/>
    </row>
    <row r="62" spans="2:8" ht="58.5" customHeight="1">
      <c r="B62" s="41" t="s">
        <v>9</v>
      </c>
      <c r="C62" s="2" t="s">
        <v>547</v>
      </c>
      <c r="D62" s="346" t="s">
        <v>26</v>
      </c>
      <c r="E62" s="346">
        <v>3</v>
      </c>
      <c r="F62" s="346">
        <f t="shared" si="0"/>
        <v>9</v>
      </c>
      <c r="G62" s="347"/>
      <c r="H62" s="348">
        <f>F62*G62</f>
        <v>0</v>
      </c>
    </row>
    <row r="63" spans="2:8" ht="106.5" customHeight="1">
      <c r="B63" s="353" t="s">
        <v>60</v>
      </c>
      <c r="C63" s="2" t="s">
        <v>61</v>
      </c>
      <c r="D63" s="5" t="s">
        <v>6</v>
      </c>
      <c r="E63" s="5" t="s">
        <v>6</v>
      </c>
      <c r="F63" s="5"/>
      <c r="G63" s="5"/>
      <c r="H63" s="38"/>
    </row>
    <row r="64" spans="2:8" ht="66" customHeight="1">
      <c r="B64" s="37"/>
      <c r="C64" s="354" t="s">
        <v>62</v>
      </c>
      <c r="D64" s="5" t="s">
        <v>6</v>
      </c>
      <c r="E64" s="5" t="s">
        <v>6</v>
      </c>
      <c r="F64" s="5"/>
      <c r="G64" s="5"/>
      <c r="H64" s="38"/>
    </row>
    <row r="65" spans="2:8" ht="78.75" customHeight="1">
      <c r="B65" s="39" t="s">
        <v>57</v>
      </c>
      <c r="C65" s="16" t="s">
        <v>63</v>
      </c>
      <c r="D65" s="5" t="s">
        <v>6</v>
      </c>
      <c r="E65" s="5" t="s">
        <v>6</v>
      </c>
      <c r="F65" s="5"/>
      <c r="G65" s="5"/>
      <c r="H65" s="38"/>
    </row>
    <row r="66" spans="2:8" ht="27.75" customHeight="1">
      <c r="B66" s="41" t="s">
        <v>9</v>
      </c>
      <c r="C66" s="17" t="s">
        <v>64</v>
      </c>
      <c r="D66" s="346" t="s">
        <v>65</v>
      </c>
      <c r="E66" s="346">
        <v>1</v>
      </c>
      <c r="F66" s="346">
        <f t="shared" si="0"/>
        <v>3</v>
      </c>
      <c r="G66" s="347"/>
      <c r="H66" s="348">
        <f>F66*G66</f>
        <v>0</v>
      </c>
    </row>
    <row r="67" spans="2:8" ht="30" customHeight="1">
      <c r="B67" s="41" t="s">
        <v>12</v>
      </c>
      <c r="C67" s="17" t="s">
        <v>66</v>
      </c>
      <c r="D67" s="5" t="s">
        <v>6</v>
      </c>
      <c r="E67" s="5" t="s">
        <v>6</v>
      </c>
      <c r="F67" s="5"/>
      <c r="G67" s="5"/>
      <c r="H67" s="38"/>
    </row>
    <row r="68" spans="2:8" ht="30" customHeight="1">
      <c r="B68" s="41" t="s">
        <v>67</v>
      </c>
      <c r="C68" s="2" t="s">
        <v>68</v>
      </c>
      <c r="D68" s="346" t="s">
        <v>26</v>
      </c>
      <c r="E68" s="346">
        <v>7</v>
      </c>
      <c r="F68" s="346">
        <f t="shared" si="0"/>
        <v>21</v>
      </c>
      <c r="G68" s="347"/>
      <c r="H68" s="348">
        <f t="shared" ref="H68:H71" si="8">F68*G68</f>
        <v>0</v>
      </c>
    </row>
    <row r="69" spans="2:8" ht="22.5" customHeight="1">
      <c r="B69" s="41" t="s">
        <v>69</v>
      </c>
      <c r="C69" s="2" t="s">
        <v>70</v>
      </c>
      <c r="D69" s="346" t="s">
        <v>26</v>
      </c>
      <c r="E69" s="346">
        <v>2</v>
      </c>
      <c r="F69" s="346">
        <f t="shared" si="0"/>
        <v>6</v>
      </c>
      <c r="G69" s="347"/>
      <c r="H69" s="348">
        <f t="shared" si="8"/>
        <v>0</v>
      </c>
    </row>
    <row r="70" spans="2:8" ht="22.5" customHeight="1">
      <c r="B70" s="41" t="s">
        <v>71</v>
      </c>
      <c r="C70" s="2" t="s">
        <v>72</v>
      </c>
      <c r="D70" s="346" t="s">
        <v>26</v>
      </c>
      <c r="E70" s="346">
        <v>3</v>
      </c>
      <c r="F70" s="346">
        <f t="shared" si="0"/>
        <v>9</v>
      </c>
      <c r="G70" s="347"/>
      <c r="H70" s="348">
        <f t="shared" si="8"/>
        <v>0</v>
      </c>
    </row>
    <row r="71" spans="2:8" ht="30" customHeight="1">
      <c r="B71" s="41" t="s">
        <v>73</v>
      </c>
      <c r="C71" s="2" t="s">
        <v>74</v>
      </c>
      <c r="D71" s="346" t="s">
        <v>26</v>
      </c>
      <c r="E71" s="346">
        <v>5</v>
      </c>
      <c r="F71" s="346">
        <f t="shared" si="0"/>
        <v>15</v>
      </c>
      <c r="G71" s="347"/>
      <c r="H71" s="348">
        <f t="shared" si="8"/>
        <v>0</v>
      </c>
    </row>
    <row r="72" spans="2:8" ht="231" customHeight="1">
      <c r="B72" s="41">
        <v>1.3</v>
      </c>
      <c r="C72" s="252" t="s">
        <v>548</v>
      </c>
      <c r="D72" s="346" t="s">
        <v>26</v>
      </c>
      <c r="E72" s="346">
        <v>1</v>
      </c>
      <c r="F72" s="346">
        <f t="shared" si="0"/>
        <v>3</v>
      </c>
      <c r="G72" s="347"/>
      <c r="H72" s="348">
        <f>F72*G72</f>
        <v>0</v>
      </c>
    </row>
    <row r="73" spans="2:8" ht="132.75" customHeight="1">
      <c r="B73" s="50" t="s">
        <v>549</v>
      </c>
      <c r="C73" s="252" t="s">
        <v>550</v>
      </c>
      <c r="D73" s="346" t="s">
        <v>26</v>
      </c>
      <c r="E73" s="346">
        <v>1</v>
      </c>
      <c r="F73" s="346">
        <f t="shared" si="0"/>
        <v>3</v>
      </c>
      <c r="G73" s="347"/>
      <c r="H73" s="348">
        <f>F73*G73</f>
        <v>0</v>
      </c>
    </row>
    <row r="74" spans="2:8" ht="53.25" customHeight="1">
      <c r="B74" s="41"/>
      <c r="C74" s="15" t="s">
        <v>75</v>
      </c>
      <c r="D74" s="5" t="s">
        <v>6</v>
      </c>
      <c r="E74" s="5" t="s">
        <v>6</v>
      </c>
      <c r="F74" s="5"/>
      <c r="G74" s="5"/>
      <c r="H74" s="38"/>
    </row>
    <row r="75" spans="2:8" ht="57" customHeight="1">
      <c r="B75" s="51">
        <v>1</v>
      </c>
      <c r="C75" s="355" t="s">
        <v>76</v>
      </c>
      <c r="D75" s="5" t="s">
        <v>6</v>
      </c>
      <c r="E75" s="5" t="s">
        <v>6</v>
      </c>
      <c r="F75" s="5"/>
      <c r="G75" s="5"/>
      <c r="H75" s="38"/>
    </row>
    <row r="76" spans="2:8" ht="268.5" customHeight="1">
      <c r="B76" s="356"/>
      <c r="C76" s="2" t="s">
        <v>77</v>
      </c>
      <c r="D76" s="346" t="s">
        <v>78</v>
      </c>
      <c r="E76" s="357">
        <v>1</v>
      </c>
      <c r="F76" s="346">
        <f t="shared" ref="F76:F82" si="9">E76*3</f>
        <v>3</v>
      </c>
      <c r="G76" s="347"/>
      <c r="H76" s="348">
        <f>F76*G76</f>
        <v>0</v>
      </c>
    </row>
    <row r="77" spans="2:8">
      <c r="B77" s="50"/>
      <c r="C77" s="20" t="s">
        <v>79</v>
      </c>
      <c r="D77" s="643" t="s">
        <v>6</v>
      </c>
      <c r="E77" s="643" t="s">
        <v>6</v>
      </c>
      <c r="F77" s="643" t="s">
        <v>551</v>
      </c>
      <c r="G77" s="643"/>
      <c r="H77" s="644"/>
    </row>
    <row r="78" spans="2:8" ht="105" customHeight="1">
      <c r="B78" s="356" t="s">
        <v>80</v>
      </c>
      <c r="C78" s="2" t="s">
        <v>81</v>
      </c>
      <c r="D78" s="643"/>
      <c r="E78" s="643"/>
      <c r="F78" s="643"/>
      <c r="G78" s="643"/>
      <c r="H78" s="644"/>
    </row>
    <row r="79" spans="2:8" ht="106.5" customHeight="1">
      <c r="B79" s="356" t="s">
        <v>82</v>
      </c>
      <c r="C79" s="2" t="s">
        <v>83</v>
      </c>
      <c r="D79" s="643"/>
      <c r="E79" s="643"/>
      <c r="F79" s="643"/>
      <c r="G79" s="643"/>
      <c r="H79" s="644"/>
    </row>
    <row r="80" spans="2:8" ht="83.25" customHeight="1">
      <c r="B80" s="356" t="s">
        <v>84</v>
      </c>
      <c r="C80" s="2" t="s">
        <v>85</v>
      </c>
      <c r="D80" s="643"/>
      <c r="E80" s="643"/>
      <c r="F80" s="643"/>
      <c r="G80" s="643"/>
      <c r="H80" s="644"/>
    </row>
    <row r="81" spans="2:8" ht="29.25" customHeight="1">
      <c r="B81" s="41">
        <v>1.1000000000000001</v>
      </c>
      <c r="C81" s="1" t="s">
        <v>86</v>
      </c>
      <c r="D81" s="264"/>
      <c r="E81" s="346"/>
      <c r="F81" s="346">
        <f t="shared" si="9"/>
        <v>0</v>
      </c>
      <c r="G81" s="358"/>
      <c r="H81" s="359"/>
    </row>
    <row r="82" spans="2:8" ht="145.5" customHeight="1">
      <c r="B82" s="41"/>
      <c r="C82" s="2" t="s">
        <v>87</v>
      </c>
      <c r="D82" s="264" t="s">
        <v>88</v>
      </c>
      <c r="E82" s="346">
        <v>3</v>
      </c>
      <c r="F82" s="346">
        <f t="shared" si="9"/>
        <v>9</v>
      </c>
      <c r="G82" s="347"/>
      <c r="H82" s="348">
        <f>F82*G82</f>
        <v>0</v>
      </c>
    </row>
    <row r="83" spans="2:8" ht="16.5" thickBot="1">
      <c r="B83" s="52"/>
      <c r="C83" s="53" t="s">
        <v>89</v>
      </c>
      <c r="D83" s="639"/>
      <c r="E83" s="639"/>
      <c r="F83" s="639"/>
      <c r="G83" s="360"/>
      <c r="H83" s="361"/>
    </row>
  </sheetData>
  <sheetProtection password="CC8C" sheet="1" objects="1" scenarios="1"/>
  <mergeCells count="16">
    <mergeCell ref="B3:H3"/>
    <mergeCell ref="B2:H2"/>
    <mergeCell ref="D83:F83"/>
    <mergeCell ref="H4:H5"/>
    <mergeCell ref="B7:C7"/>
    <mergeCell ref="D77:D80"/>
    <mergeCell ref="E77:E80"/>
    <mergeCell ref="F77:F80"/>
    <mergeCell ref="G77:G80"/>
    <mergeCell ref="H77:H80"/>
    <mergeCell ref="B4:B5"/>
    <mergeCell ref="C4:C5"/>
    <mergeCell ref="D4:D5"/>
    <mergeCell ref="E4:E5"/>
    <mergeCell ref="F4:F5"/>
    <mergeCell ref="G4:G5"/>
  </mergeCells>
  <conditionalFormatting sqref="H18 H58:H59 H51 H49 E76 F72:F73 F51 E62 E81:E82 E43:E44 E58:F59 E32 E35:E36 E39:E40 E49:F49 E27:E28 E30 E18:F18 E51:E53 E71:E73 F81 E4:F4 E6:F6">
    <cfRule type="cellIs" dxfId="1" priority="1" stopIfTrue="1" operator="equal">
      <formula>0</formula>
    </cfRule>
  </conditionalFormatting>
  <printOptions horizontalCentered="1" verticalCentered="1"/>
  <pageMargins left="0.7" right="0.7" top="0.75" bottom="0.75" header="0.3" footer="0.3"/>
  <pageSetup paperSize="9" scale="60" orientation="landscape" horizontalDpi="300" verticalDpi="300" r:id="rId1"/>
</worksheet>
</file>

<file path=xl/worksheets/sheet12.xml><?xml version="1.0" encoding="utf-8"?>
<worksheet xmlns="http://schemas.openxmlformats.org/spreadsheetml/2006/main" xmlns:r="http://schemas.openxmlformats.org/officeDocument/2006/relationships">
  <dimension ref="B1:H33"/>
  <sheetViews>
    <sheetView view="pageBreakPreview" topLeftCell="A28" zoomScale="60" zoomScaleNormal="55" workbookViewId="0">
      <selection activeCell="C30" sqref="C30"/>
    </sheetView>
  </sheetViews>
  <sheetFormatPr defaultRowHeight="15"/>
  <cols>
    <col min="1" max="1" width="9.140625" style="6"/>
    <col min="2" max="2" width="13.28515625" style="6" customWidth="1"/>
    <col min="3" max="3" width="73.140625" style="6" customWidth="1"/>
    <col min="4" max="4" width="14.7109375" style="6" customWidth="1"/>
    <col min="5" max="5" width="20.42578125" style="6" customWidth="1"/>
    <col min="6" max="6" width="19.42578125" style="6" customWidth="1"/>
    <col min="7" max="7" width="19.140625" style="6" customWidth="1"/>
    <col min="8" max="8" width="30.7109375" style="6" customWidth="1"/>
    <col min="9" max="16384" width="9.140625" style="6"/>
  </cols>
  <sheetData>
    <row r="1" spans="2:8" ht="15.75" thickBot="1"/>
    <row r="2" spans="2:8" ht="15.75" thickBot="1">
      <c r="B2" s="495" t="s">
        <v>595</v>
      </c>
      <c r="C2" s="496"/>
      <c r="D2" s="496"/>
      <c r="E2" s="496"/>
      <c r="F2" s="496"/>
      <c r="G2" s="496"/>
      <c r="H2" s="497"/>
    </row>
    <row r="3" spans="2:8" ht="15.75" thickBot="1">
      <c r="B3" s="600" t="s">
        <v>569</v>
      </c>
      <c r="C3" s="628"/>
      <c r="D3" s="628"/>
      <c r="E3" s="628"/>
      <c r="F3" s="628"/>
      <c r="G3" s="628"/>
      <c r="H3" s="629"/>
    </row>
    <row r="4" spans="2:8" ht="15.75" customHeight="1">
      <c r="B4" s="561" t="s">
        <v>0</v>
      </c>
      <c r="C4" s="562" t="s">
        <v>1</v>
      </c>
      <c r="D4" s="562" t="s">
        <v>2</v>
      </c>
      <c r="E4" s="567" t="s">
        <v>267</v>
      </c>
      <c r="F4" s="567" t="s">
        <v>268</v>
      </c>
      <c r="G4" s="605" t="s">
        <v>619</v>
      </c>
      <c r="H4" s="649" t="s">
        <v>552</v>
      </c>
    </row>
    <row r="5" spans="2:8" ht="15.75" customHeight="1">
      <c r="B5" s="563"/>
      <c r="C5" s="564"/>
      <c r="D5" s="564"/>
      <c r="E5" s="568"/>
      <c r="F5" s="568"/>
      <c r="G5" s="653"/>
      <c r="H5" s="650"/>
    </row>
    <row r="6" spans="2:8" ht="97.5" customHeight="1">
      <c r="B6" s="563"/>
      <c r="C6" s="564"/>
      <c r="D6" s="564"/>
      <c r="E6" s="568"/>
      <c r="F6" s="568"/>
      <c r="G6" s="654"/>
      <c r="H6" s="650"/>
    </row>
    <row r="7" spans="2:8" ht="15.75">
      <c r="B7" s="651" t="s">
        <v>553</v>
      </c>
      <c r="C7" s="652"/>
      <c r="D7" s="652"/>
      <c r="E7" s="652"/>
      <c r="F7" s="362"/>
      <c r="G7" s="363"/>
      <c r="H7" s="364"/>
    </row>
    <row r="8" spans="2:8" ht="51" customHeight="1">
      <c r="B8" s="365" t="s">
        <v>176</v>
      </c>
      <c r="C8" s="15" t="s">
        <v>554</v>
      </c>
      <c r="D8" s="346"/>
      <c r="E8" s="346"/>
      <c r="F8" s="346"/>
      <c r="G8" s="363"/>
      <c r="H8" s="364"/>
    </row>
    <row r="9" spans="2:8" ht="387" customHeight="1">
      <c r="B9" s="43"/>
      <c r="C9" s="252" t="s">
        <v>555</v>
      </c>
      <c r="D9" s="346" t="s">
        <v>179</v>
      </c>
      <c r="E9" s="346">
        <v>20</v>
      </c>
      <c r="F9" s="346">
        <f>E9*3</f>
        <v>60</v>
      </c>
      <c r="G9" s="366"/>
      <c r="H9" s="367">
        <f>F9*G9</f>
        <v>0</v>
      </c>
    </row>
    <row r="10" spans="2:8" ht="79.5" customHeight="1">
      <c r="B10" s="43" t="s">
        <v>180</v>
      </c>
      <c r="C10" s="368" t="s">
        <v>556</v>
      </c>
      <c r="D10" s="346"/>
      <c r="E10" s="346"/>
      <c r="F10" s="346"/>
      <c r="G10" s="369"/>
      <c r="H10" s="370"/>
    </row>
    <row r="11" spans="2:8" ht="177.75" customHeight="1">
      <c r="B11" s="43"/>
      <c r="C11" s="252" t="s">
        <v>182</v>
      </c>
      <c r="D11" s="346" t="s">
        <v>183</v>
      </c>
      <c r="E11" s="346">
        <v>500</v>
      </c>
      <c r="F11" s="346">
        <f t="shared" ref="F11:F25" si="0">E11*3</f>
        <v>1500</v>
      </c>
      <c r="G11" s="366"/>
      <c r="H11" s="367">
        <f>F11*G11</f>
        <v>0</v>
      </c>
    </row>
    <row r="12" spans="2:8" ht="81.75" customHeight="1">
      <c r="B12" s="43"/>
      <c r="C12" s="252" t="s">
        <v>184</v>
      </c>
      <c r="D12" s="346"/>
      <c r="E12" s="346"/>
      <c r="F12" s="346"/>
      <c r="G12" s="369"/>
      <c r="H12" s="370"/>
    </row>
    <row r="13" spans="2:8" ht="42" customHeight="1">
      <c r="B13" s="43" t="s">
        <v>185</v>
      </c>
      <c r="C13" s="368" t="s">
        <v>186</v>
      </c>
      <c r="D13" s="346"/>
      <c r="E13" s="346"/>
      <c r="F13" s="346"/>
      <c r="G13" s="369"/>
      <c r="H13" s="370"/>
    </row>
    <row r="14" spans="2:8" ht="123.75" customHeight="1">
      <c r="B14" s="43"/>
      <c r="C14" s="252" t="s">
        <v>187</v>
      </c>
      <c r="D14" s="346"/>
      <c r="E14" s="346"/>
      <c r="F14" s="346"/>
      <c r="G14" s="369"/>
      <c r="H14" s="370"/>
    </row>
    <row r="15" spans="2:8" ht="42" customHeight="1">
      <c r="B15" s="50" t="s">
        <v>188</v>
      </c>
      <c r="C15" s="252" t="s">
        <v>189</v>
      </c>
      <c r="D15" s="346" t="s">
        <v>26</v>
      </c>
      <c r="E15" s="346">
        <v>1</v>
      </c>
      <c r="F15" s="346">
        <f t="shared" si="0"/>
        <v>3</v>
      </c>
      <c r="G15" s="366"/>
      <c r="H15" s="367">
        <f>F15*G15</f>
        <v>0</v>
      </c>
    </row>
    <row r="16" spans="2:8" ht="42" customHeight="1">
      <c r="B16" s="50" t="s">
        <v>229</v>
      </c>
      <c r="C16" s="252" t="s">
        <v>557</v>
      </c>
      <c r="D16" s="346" t="s">
        <v>26</v>
      </c>
      <c r="E16" s="346">
        <v>1</v>
      </c>
      <c r="F16" s="346">
        <f t="shared" si="0"/>
        <v>3</v>
      </c>
      <c r="G16" s="366"/>
      <c r="H16" s="367">
        <f>F16*G16</f>
        <v>0</v>
      </c>
    </row>
    <row r="17" spans="2:8" ht="42.75" customHeight="1">
      <c r="B17" s="43" t="s">
        <v>190</v>
      </c>
      <c r="C17" s="368" t="s">
        <v>191</v>
      </c>
      <c r="D17" s="346"/>
      <c r="E17" s="346"/>
      <c r="F17" s="346"/>
      <c r="G17" s="369"/>
      <c r="H17" s="370"/>
    </row>
    <row r="18" spans="2:8" ht="106.5" customHeight="1">
      <c r="B18" s="43"/>
      <c r="C18" s="252" t="s">
        <v>192</v>
      </c>
      <c r="D18" s="346" t="s">
        <v>183</v>
      </c>
      <c r="E18" s="346">
        <v>500</v>
      </c>
      <c r="F18" s="346">
        <f t="shared" si="0"/>
        <v>1500</v>
      </c>
      <c r="G18" s="366"/>
      <c r="H18" s="367">
        <f>F18*G18</f>
        <v>0</v>
      </c>
    </row>
    <row r="19" spans="2:8" ht="76.5" customHeight="1">
      <c r="B19" s="43"/>
      <c r="C19" s="252" t="s">
        <v>558</v>
      </c>
      <c r="D19" s="346"/>
      <c r="E19" s="346"/>
      <c r="F19" s="346"/>
      <c r="G19" s="369"/>
      <c r="H19" s="370"/>
    </row>
    <row r="20" spans="2:8" ht="37.5" customHeight="1">
      <c r="B20" s="43" t="s">
        <v>559</v>
      </c>
      <c r="C20" s="368" t="s">
        <v>560</v>
      </c>
      <c r="D20" s="346"/>
      <c r="E20" s="346"/>
      <c r="F20" s="346"/>
      <c r="G20" s="369"/>
      <c r="H20" s="370"/>
    </row>
    <row r="21" spans="2:8" ht="104.25" customHeight="1">
      <c r="B21" s="43"/>
      <c r="C21" s="252" t="s">
        <v>561</v>
      </c>
      <c r="D21" s="346" t="s">
        <v>26</v>
      </c>
      <c r="E21" s="346">
        <v>20</v>
      </c>
      <c r="F21" s="346">
        <f t="shared" si="0"/>
        <v>60</v>
      </c>
      <c r="G21" s="366"/>
      <c r="H21" s="367">
        <f>F21*G21</f>
        <v>0</v>
      </c>
    </row>
    <row r="22" spans="2:8" ht="23.25" customHeight="1">
      <c r="B22" s="43" t="s">
        <v>562</v>
      </c>
      <c r="C22" s="368" t="s">
        <v>563</v>
      </c>
      <c r="D22" s="346"/>
      <c r="E22" s="346"/>
      <c r="F22" s="346"/>
      <c r="G22" s="371"/>
      <c r="H22" s="370"/>
    </row>
    <row r="23" spans="2:8" ht="169.5" customHeight="1">
      <c r="B23" s="43"/>
      <c r="C23" s="198" t="s">
        <v>564</v>
      </c>
      <c r="D23" s="346" t="s">
        <v>565</v>
      </c>
      <c r="E23" s="346">
        <v>150</v>
      </c>
      <c r="F23" s="346">
        <f t="shared" si="0"/>
        <v>450</v>
      </c>
      <c r="G23" s="366"/>
      <c r="H23" s="367">
        <f>F23*G23</f>
        <v>0</v>
      </c>
    </row>
    <row r="24" spans="2:8" ht="47.25" customHeight="1">
      <c r="B24" s="43" t="s">
        <v>566</v>
      </c>
      <c r="C24" s="368" t="s">
        <v>567</v>
      </c>
      <c r="D24" s="346"/>
      <c r="E24" s="346"/>
      <c r="F24" s="346"/>
      <c r="G24" s="371"/>
      <c r="H24" s="370"/>
    </row>
    <row r="25" spans="2:8" ht="72.75" customHeight="1">
      <c r="B25" s="43"/>
      <c r="C25" s="245" t="s">
        <v>568</v>
      </c>
      <c r="D25" s="346" t="s">
        <v>565</v>
      </c>
      <c r="E25" s="346">
        <v>140</v>
      </c>
      <c r="F25" s="346">
        <f t="shared" si="0"/>
        <v>420</v>
      </c>
      <c r="G25" s="366"/>
      <c r="H25" s="367">
        <f>F25*G25</f>
        <v>0</v>
      </c>
    </row>
    <row r="26" spans="2:8" ht="15.75">
      <c r="B26" s="43"/>
      <c r="C26" s="1" t="s">
        <v>194</v>
      </c>
      <c r="D26" s="372"/>
      <c r="E26" s="346"/>
      <c r="F26" s="346"/>
      <c r="G26" s="369"/>
      <c r="H26" s="350"/>
    </row>
    <row r="27" spans="2:8" ht="106.5" customHeight="1">
      <c r="B27" s="373">
        <v>1</v>
      </c>
      <c r="C27" s="245" t="s">
        <v>195</v>
      </c>
      <c r="D27" s="372"/>
      <c r="E27" s="346"/>
      <c r="F27" s="346"/>
      <c r="G27" s="369"/>
      <c r="H27" s="350"/>
    </row>
    <row r="28" spans="2:8" ht="65.25" customHeight="1">
      <c r="B28" s="373">
        <v>2</v>
      </c>
      <c r="C28" s="252" t="s">
        <v>196</v>
      </c>
      <c r="D28" s="374"/>
      <c r="E28" s="374"/>
      <c r="F28" s="374"/>
      <c r="G28" s="369"/>
      <c r="H28" s="359"/>
    </row>
    <row r="29" spans="2:8" ht="74.25" customHeight="1">
      <c r="B29" s="373">
        <v>3</v>
      </c>
      <c r="C29" s="252" t="s">
        <v>197</v>
      </c>
      <c r="D29" s="374"/>
      <c r="E29" s="374"/>
      <c r="F29" s="374"/>
      <c r="G29" s="369"/>
      <c r="H29" s="359"/>
    </row>
    <row r="30" spans="2:8" ht="75" customHeight="1">
      <c r="B30" s="373">
        <v>4</v>
      </c>
      <c r="C30" s="252" t="s">
        <v>198</v>
      </c>
      <c r="D30" s="374"/>
      <c r="E30" s="374"/>
      <c r="F30" s="374"/>
      <c r="G30" s="369"/>
      <c r="H30" s="359"/>
    </row>
    <row r="31" spans="2:8" ht="60" customHeight="1">
      <c r="B31" s="373">
        <v>5</v>
      </c>
      <c r="C31" s="252" t="s">
        <v>199</v>
      </c>
      <c r="D31" s="374"/>
      <c r="E31" s="374"/>
      <c r="F31" s="374"/>
      <c r="G31" s="369"/>
      <c r="H31" s="359"/>
    </row>
    <row r="32" spans="2:8" ht="41.25" customHeight="1">
      <c r="B32" s="373">
        <v>6</v>
      </c>
      <c r="C32" s="252" t="s">
        <v>200</v>
      </c>
      <c r="D32" s="374"/>
      <c r="E32" s="374"/>
      <c r="F32" s="374"/>
      <c r="G32" s="369"/>
      <c r="H32" s="359"/>
    </row>
    <row r="33" spans="2:8" ht="65.25" customHeight="1" thickBot="1">
      <c r="B33" s="375"/>
      <c r="C33" s="376" t="s">
        <v>201</v>
      </c>
      <c r="D33" s="639"/>
      <c r="E33" s="639"/>
      <c r="F33" s="639"/>
      <c r="G33" s="377"/>
      <c r="H33" s="378"/>
    </row>
  </sheetData>
  <sheetProtection password="CC8C" sheet="1" objects="1" scenarios="1"/>
  <mergeCells count="11">
    <mergeCell ref="B3:H3"/>
    <mergeCell ref="B2:H2"/>
    <mergeCell ref="H4:H6"/>
    <mergeCell ref="B7:E7"/>
    <mergeCell ref="D33:F33"/>
    <mergeCell ref="B4:B6"/>
    <mergeCell ref="C4:C6"/>
    <mergeCell ref="D4:D6"/>
    <mergeCell ref="E4:E6"/>
    <mergeCell ref="F4:F6"/>
    <mergeCell ref="G4:G6"/>
  </mergeCells>
  <printOptions horizontalCentered="1" verticalCentered="1"/>
  <pageMargins left="0.7" right="0.7" top="0.75" bottom="0.75" header="0.3" footer="0.3"/>
  <pageSetup scale="60" orientation="landscape" r:id="rId1"/>
</worksheet>
</file>

<file path=xl/worksheets/sheet13.xml><?xml version="1.0" encoding="utf-8"?>
<worksheet xmlns="http://schemas.openxmlformats.org/spreadsheetml/2006/main" xmlns:r="http://schemas.openxmlformats.org/officeDocument/2006/relationships">
  <dimension ref="B1:H30"/>
  <sheetViews>
    <sheetView tabSelected="1" view="pageBreakPreview" zoomScale="60" zoomScaleNormal="55" workbookViewId="0">
      <selection activeCell="C13" sqref="C13"/>
    </sheetView>
  </sheetViews>
  <sheetFormatPr defaultRowHeight="15"/>
  <cols>
    <col min="1" max="1" width="9.140625" style="439"/>
    <col min="2" max="2" width="12" style="439" customWidth="1"/>
    <col min="3" max="3" width="57.85546875" style="439" customWidth="1"/>
    <col min="4" max="4" width="21.7109375" style="439" customWidth="1"/>
    <col min="5" max="5" width="19.85546875" style="439" customWidth="1"/>
    <col min="6" max="6" width="21.42578125" style="439" customWidth="1"/>
    <col min="7" max="7" width="22.28515625" style="439" customWidth="1"/>
    <col min="8" max="8" width="33" style="439" customWidth="1"/>
    <col min="9" max="16384" width="9.140625" style="439"/>
  </cols>
  <sheetData>
    <row r="1" spans="2:8" ht="15.75" thickBot="1"/>
    <row r="2" spans="2:8" ht="15.75" thickBot="1">
      <c r="B2" s="655" t="s">
        <v>595</v>
      </c>
      <c r="C2" s="656"/>
      <c r="D2" s="656"/>
      <c r="E2" s="656"/>
      <c r="F2" s="656"/>
      <c r="G2" s="656"/>
      <c r="H2" s="657"/>
    </row>
    <row r="3" spans="2:8">
      <c r="B3" s="660" t="s">
        <v>569</v>
      </c>
      <c r="C3" s="661"/>
      <c r="D3" s="661"/>
      <c r="E3" s="661"/>
      <c r="F3" s="661"/>
      <c r="G3" s="662"/>
      <c r="H3" s="663"/>
    </row>
    <row r="4" spans="2:8">
      <c r="B4" s="664" t="s">
        <v>570</v>
      </c>
      <c r="C4" s="665" t="s">
        <v>116</v>
      </c>
      <c r="D4" s="665" t="s">
        <v>2</v>
      </c>
      <c r="E4" s="665" t="s">
        <v>267</v>
      </c>
      <c r="F4" s="635" t="s">
        <v>268</v>
      </c>
      <c r="G4" s="666" t="s">
        <v>619</v>
      </c>
      <c r="H4" s="667" t="s">
        <v>571</v>
      </c>
    </row>
    <row r="5" spans="2:8">
      <c r="B5" s="664"/>
      <c r="C5" s="665"/>
      <c r="D5" s="665"/>
      <c r="E5" s="665"/>
      <c r="F5" s="635"/>
      <c r="G5" s="654"/>
      <c r="H5" s="636"/>
    </row>
    <row r="6" spans="2:8" ht="15.75">
      <c r="B6" s="422"/>
      <c r="C6" s="295"/>
      <c r="D6" s="295"/>
      <c r="E6" s="440" t="s">
        <v>109</v>
      </c>
      <c r="F6" s="440" t="s">
        <v>110</v>
      </c>
      <c r="G6" s="379" t="s">
        <v>111</v>
      </c>
      <c r="H6" s="380" t="s">
        <v>112</v>
      </c>
    </row>
    <row r="7" spans="2:8" ht="140.25" customHeight="1">
      <c r="B7" s="381">
        <v>1</v>
      </c>
      <c r="C7" s="288" t="s">
        <v>624</v>
      </c>
      <c r="D7" s="441"/>
      <c r="E7" s="442"/>
      <c r="F7" s="442"/>
      <c r="G7" s="443"/>
      <c r="H7" s="444"/>
    </row>
    <row r="8" spans="2:8" ht="15.75">
      <c r="B8" s="381">
        <v>1.1000000000000001</v>
      </c>
      <c r="C8" s="288" t="s">
        <v>572</v>
      </c>
      <c r="D8" s="423" t="s">
        <v>573</v>
      </c>
      <c r="E8" s="445">
        <v>60</v>
      </c>
      <c r="F8" s="445">
        <f>E8*3</f>
        <v>180</v>
      </c>
      <c r="G8" s="446"/>
      <c r="H8" s="447">
        <f>F8*G8</f>
        <v>0</v>
      </c>
    </row>
    <row r="9" spans="2:8" ht="15.75">
      <c r="B9" s="381">
        <v>1.2</v>
      </c>
      <c r="C9" s="382" t="s">
        <v>574</v>
      </c>
      <c r="D9" s="423" t="s">
        <v>573</v>
      </c>
      <c r="E9" s="442">
        <v>21</v>
      </c>
      <c r="F9" s="442">
        <f t="shared" ref="F9:F15" si="0">E9*3</f>
        <v>63</v>
      </c>
      <c r="G9" s="446"/>
      <c r="H9" s="447">
        <f>F9*G9</f>
        <v>0</v>
      </c>
    </row>
    <row r="10" spans="2:8" ht="31.5">
      <c r="B10" s="381">
        <v>1.3</v>
      </c>
      <c r="C10" s="382" t="s">
        <v>625</v>
      </c>
      <c r="D10" s="423" t="s">
        <v>575</v>
      </c>
      <c r="E10" s="442">
        <v>1</v>
      </c>
      <c r="F10" s="442">
        <f t="shared" si="0"/>
        <v>3</v>
      </c>
      <c r="G10" s="446"/>
      <c r="H10" s="447">
        <f t="shared" ref="H10:H11" si="1">F10*G10</f>
        <v>0</v>
      </c>
    </row>
    <row r="11" spans="2:8" ht="55.5" customHeight="1">
      <c r="B11" s="381">
        <v>1.4</v>
      </c>
      <c r="C11" s="382" t="s">
        <v>576</v>
      </c>
      <c r="D11" s="423" t="s">
        <v>149</v>
      </c>
      <c r="E11" s="442">
        <v>1</v>
      </c>
      <c r="F11" s="442">
        <f t="shared" si="0"/>
        <v>3</v>
      </c>
      <c r="G11" s="446"/>
      <c r="H11" s="447">
        <f t="shared" si="1"/>
        <v>0</v>
      </c>
    </row>
    <row r="12" spans="2:8" ht="15.75">
      <c r="B12" s="383"/>
      <c r="C12" s="384"/>
      <c r="D12" s="384"/>
      <c r="E12" s="384"/>
      <c r="F12" s="442"/>
      <c r="G12" s="385"/>
      <c r="H12" s="386"/>
    </row>
    <row r="13" spans="2:8" ht="145.5" customHeight="1">
      <c r="B13" s="381">
        <v>2</v>
      </c>
      <c r="C13" s="288" t="s">
        <v>626</v>
      </c>
      <c r="D13" s="423"/>
      <c r="E13" s="442"/>
      <c r="F13" s="442"/>
      <c r="G13" s="443"/>
      <c r="H13" s="444"/>
    </row>
    <row r="14" spans="2:8" ht="15.75">
      <c r="B14" s="381">
        <v>2.1</v>
      </c>
      <c r="C14" s="288" t="s">
        <v>572</v>
      </c>
      <c r="D14" s="423" t="s">
        <v>573</v>
      </c>
      <c r="E14" s="445">
        <v>10</v>
      </c>
      <c r="F14" s="442">
        <f t="shared" si="0"/>
        <v>30</v>
      </c>
      <c r="G14" s="446"/>
      <c r="H14" s="447">
        <f t="shared" ref="H14:H15" si="2">F14*G14</f>
        <v>0</v>
      </c>
    </row>
    <row r="15" spans="2:8" ht="15.75">
      <c r="B15" s="381">
        <v>2.2000000000000002</v>
      </c>
      <c r="C15" s="382" t="s">
        <v>574</v>
      </c>
      <c r="D15" s="423" t="s">
        <v>573</v>
      </c>
      <c r="E15" s="445">
        <v>2</v>
      </c>
      <c r="F15" s="442">
        <f t="shared" si="0"/>
        <v>6</v>
      </c>
      <c r="G15" s="446"/>
      <c r="H15" s="447">
        <f t="shared" si="2"/>
        <v>0</v>
      </c>
    </row>
    <row r="16" spans="2:8" ht="15.75">
      <c r="B16" s="383"/>
      <c r="C16" s="384"/>
      <c r="D16" s="384"/>
      <c r="E16" s="384"/>
      <c r="F16" s="384"/>
      <c r="G16" s="385"/>
      <c r="H16" s="386"/>
    </row>
    <row r="17" spans="2:8" ht="157.5">
      <c r="B17" s="381">
        <v>3</v>
      </c>
      <c r="C17" s="288" t="s">
        <v>577</v>
      </c>
      <c r="D17" s="423" t="s">
        <v>149</v>
      </c>
      <c r="E17" s="423">
        <v>2</v>
      </c>
      <c r="F17" s="423">
        <f t="shared" ref="F17:F25" si="3">E17*3</f>
        <v>6</v>
      </c>
      <c r="G17" s="448"/>
      <c r="H17" s="447">
        <f>F17*G17</f>
        <v>0</v>
      </c>
    </row>
    <row r="18" spans="2:8" ht="15.75">
      <c r="B18" s="383"/>
      <c r="C18" s="384"/>
      <c r="D18" s="384"/>
      <c r="E18" s="384"/>
      <c r="F18" s="384"/>
      <c r="G18" s="385"/>
      <c r="H18" s="386"/>
    </row>
    <row r="19" spans="2:8" ht="156" customHeight="1">
      <c r="B19" s="381">
        <v>4</v>
      </c>
      <c r="C19" s="288" t="s">
        <v>578</v>
      </c>
      <c r="D19" s="423" t="s">
        <v>124</v>
      </c>
      <c r="E19" s="449">
        <v>2</v>
      </c>
      <c r="F19" s="423">
        <f t="shared" si="3"/>
        <v>6</v>
      </c>
      <c r="G19" s="448"/>
      <c r="H19" s="447">
        <f>F19*G19</f>
        <v>0</v>
      </c>
    </row>
    <row r="20" spans="2:8" ht="15.75">
      <c r="B20" s="383"/>
      <c r="C20" s="384"/>
      <c r="D20" s="384"/>
      <c r="E20" s="384"/>
      <c r="F20" s="384"/>
      <c r="G20" s="385"/>
      <c r="H20" s="386"/>
    </row>
    <row r="21" spans="2:8" ht="216.75" customHeight="1">
      <c r="B21" s="381">
        <v>5</v>
      </c>
      <c r="C21" s="288" t="s">
        <v>579</v>
      </c>
      <c r="D21" s="423" t="s">
        <v>149</v>
      </c>
      <c r="E21" s="423">
        <v>2</v>
      </c>
      <c r="F21" s="423">
        <f t="shared" si="3"/>
        <v>6</v>
      </c>
      <c r="G21" s="448"/>
      <c r="H21" s="447">
        <f>F21*G21</f>
        <v>0</v>
      </c>
    </row>
    <row r="22" spans="2:8" ht="15.75">
      <c r="B22" s="383"/>
      <c r="C22" s="384"/>
      <c r="D22" s="384"/>
      <c r="E22" s="384"/>
      <c r="F22" s="384"/>
      <c r="G22" s="385"/>
      <c r="H22" s="386"/>
    </row>
    <row r="23" spans="2:8" ht="164.25" customHeight="1">
      <c r="B23" s="381">
        <v>6</v>
      </c>
      <c r="C23" s="288" t="s">
        <v>580</v>
      </c>
      <c r="D23" s="423" t="s">
        <v>124</v>
      </c>
      <c r="E23" s="449">
        <v>40</v>
      </c>
      <c r="F23" s="449">
        <f t="shared" si="3"/>
        <v>120</v>
      </c>
      <c r="G23" s="448"/>
      <c r="H23" s="447">
        <f>F23*G23</f>
        <v>0</v>
      </c>
    </row>
    <row r="24" spans="2:8" ht="15.75">
      <c r="B24" s="450"/>
      <c r="C24" s="441"/>
      <c r="D24" s="441"/>
      <c r="E24" s="441"/>
      <c r="F24" s="441"/>
      <c r="G24" s="451"/>
      <c r="H24" s="444"/>
    </row>
    <row r="25" spans="2:8" ht="146.25" customHeight="1">
      <c r="B25" s="381">
        <v>7</v>
      </c>
      <c r="C25" s="288" t="s">
        <v>627</v>
      </c>
      <c r="D25" s="658" t="s">
        <v>149</v>
      </c>
      <c r="E25" s="658">
        <v>1</v>
      </c>
      <c r="F25" s="668">
        <f t="shared" si="3"/>
        <v>3</v>
      </c>
      <c r="G25" s="671"/>
      <c r="H25" s="659">
        <f>F25*G25</f>
        <v>0</v>
      </c>
    </row>
    <row r="26" spans="2:8" ht="83.25" customHeight="1">
      <c r="B26" s="381">
        <v>7.1</v>
      </c>
      <c r="C26" s="288" t="s">
        <v>581</v>
      </c>
      <c r="D26" s="658"/>
      <c r="E26" s="658"/>
      <c r="F26" s="669"/>
      <c r="G26" s="672"/>
      <c r="H26" s="659"/>
    </row>
    <row r="27" spans="2:8" ht="126.75" customHeight="1">
      <c r="B27" s="381">
        <v>7.2</v>
      </c>
      <c r="C27" s="288" t="s">
        <v>582</v>
      </c>
      <c r="D27" s="658"/>
      <c r="E27" s="658"/>
      <c r="F27" s="669"/>
      <c r="G27" s="672"/>
      <c r="H27" s="659"/>
    </row>
    <row r="28" spans="2:8" ht="84" customHeight="1">
      <c r="B28" s="381">
        <v>7.3</v>
      </c>
      <c r="C28" s="288" t="s">
        <v>583</v>
      </c>
      <c r="D28" s="658"/>
      <c r="E28" s="658"/>
      <c r="F28" s="669"/>
      <c r="G28" s="672"/>
      <c r="H28" s="659"/>
    </row>
    <row r="29" spans="2:8" ht="51.75" customHeight="1">
      <c r="B29" s="381">
        <v>7.4</v>
      </c>
      <c r="C29" s="288" t="s">
        <v>584</v>
      </c>
      <c r="D29" s="658"/>
      <c r="E29" s="658"/>
      <c r="F29" s="670"/>
      <c r="G29" s="673"/>
      <c r="H29" s="659"/>
    </row>
    <row r="30" spans="2:8" ht="42.75" customHeight="1" thickBot="1">
      <c r="B30" s="452"/>
      <c r="C30" s="421" t="s">
        <v>585</v>
      </c>
      <c r="D30" s="639"/>
      <c r="E30" s="639"/>
      <c r="F30" s="639"/>
      <c r="G30" s="453"/>
      <c r="H30" s="454"/>
    </row>
  </sheetData>
  <sheetProtection password="CC8C" sheet="1" objects="1" scenarios="1"/>
  <mergeCells count="15">
    <mergeCell ref="B2:H2"/>
    <mergeCell ref="D25:D29"/>
    <mergeCell ref="E25:E29"/>
    <mergeCell ref="H25:H29"/>
    <mergeCell ref="D30:F30"/>
    <mergeCell ref="B3:H3"/>
    <mergeCell ref="B4:B5"/>
    <mergeCell ref="C4:C5"/>
    <mergeCell ref="D4:D5"/>
    <mergeCell ref="E4:E5"/>
    <mergeCell ref="F4:F5"/>
    <mergeCell ref="G4:G5"/>
    <mergeCell ref="H4:H5"/>
    <mergeCell ref="F25:F29"/>
    <mergeCell ref="G25:G29"/>
  </mergeCells>
  <conditionalFormatting sqref="F4:F5">
    <cfRule type="cellIs" dxfId="0" priority="1" stopIfTrue="1" operator="equal">
      <formula>0</formula>
    </cfRule>
  </conditionalFormatting>
  <printOptions horizontalCentered="1" verticalCentered="1"/>
  <pageMargins left="0.7" right="0.7" top="0.75" bottom="0.75" header="0.3" footer="0.3"/>
  <pageSetup scale="60" orientation="landscape" r:id="rId1"/>
  <rowBreaks count="1" manualBreakCount="1">
    <brk id="24" max="16383" man="1"/>
  </rowBreaks>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80"/>
  <sheetViews>
    <sheetView view="pageBreakPreview" topLeftCell="A72" zoomScale="60" zoomScaleNormal="50" workbookViewId="0">
      <selection activeCell="B76" sqref="B76"/>
    </sheetView>
  </sheetViews>
  <sheetFormatPr defaultRowHeight="15"/>
  <cols>
    <col min="1" max="1" width="16.28515625" style="6" customWidth="1"/>
    <col min="2" max="2" width="82.85546875" style="6" customWidth="1"/>
    <col min="3" max="3" width="14.140625" style="6" customWidth="1"/>
    <col min="4" max="4" width="23.7109375" style="6" hidden="1" customWidth="1"/>
    <col min="5" max="5" width="21.28515625" style="6" customWidth="1"/>
    <col min="6" max="6" width="24" style="6" customWidth="1"/>
    <col min="7" max="7" width="20" style="6" customWidth="1"/>
    <col min="8" max="8" width="25.140625" style="6" customWidth="1"/>
  </cols>
  <sheetData>
    <row r="1" spans="1:8" s="6" customFormat="1" ht="29.25" customHeight="1" thickBot="1">
      <c r="A1" s="479" t="s">
        <v>595</v>
      </c>
      <c r="B1" s="479"/>
      <c r="C1" s="479"/>
      <c r="D1" s="479"/>
      <c r="E1" s="479"/>
      <c r="F1" s="479"/>
      <c r="G1" s="479"/>
      <c r="H1" s="479"/>
    </row>
    <row r="2" spans="1:8" s="6" customFormat="1" ht="18.75" customHeight="1">
      <c r="A2" s="475" t="s">
        <v>114</v>
      </c>
      <c r="B2" s="476"/>
      <c r="C2" s="476"/>
      <c r="D2" s="476"/>
      <c r="E2" s="476"/>
      <c r="F2" s="476"/>
      <c r="G2" s="477"/>
      <c r="H2" s="478"/>
    </row>
    <row r="3" spans="1:8" ht="91.5" customHeight="1">
      <c r="A3" s="419" t="s">
        <v>0</v>
      </c>
      <c r="B3" s="418" t="s">
        <v>1</v>
      </c>
      <c r="C3" s="418" t="s">
        <v>2</v>
      </c>
      <c r="D3" s="417" t="s">
        <v>3</v>
      </c>
      <c r="E3" s="417" t="s">
        <v>107</v>
      </c>
      <c r="F3" s="417" t="s">
        <v>90</v>
      </c>
      <c r="G3" s="417" t="s">
        <v>619</v>
      </c>
      <c r="H3" s="80" t="s">
        <v>108</v>
      </c>
    </row>
    <row r="4" spans="1:8" ht="20.45" customHeight="1">
      <c r="A4" s="77"/>
      <c r="B4" s="78"/>
      <c r="C4" s="78"/>
      <c r="D4" s="74"/>
      <c r="E4" s="74" t="s">
        <v>109</v>
      </c>
      <c r="F4" s="74" t="s">
        <v>110</v>
      </c>
      <c r="G4" s="79" t="s">
        <v>111</v>
      </c>
      <c r="H4" s="80" t="s">
        <v>112</v>
      </c>
    </row>
    <row r="5" spans="1:8" ht="27" customHeight="1">
      <c r="A5" s="35" t="s">
        <v>4</v>
      </c>
      <c r="B5" s="21"/>
      <c r="C5" s="21"/>
      <c r="D5" s="21"/>
      <c r="E5" s="21"/>
      <c r="F5" s="21"/>
      <c r="G5" s="58"/>
      <c r="H5" s="36"/>
    </row>
    <row r="6" spans="1:8" ht="27" customHeight="1">
      <c r="A6" s="37"/>
      <c r="B6" s="3" t="s">
        <v>5</v>
      </c>
      <c r="C6" s="5" t="s">
        <v>6</v>
      </c>
      <c r="D6" s="5" t="s">
        <v>6</v>
      </c>
      <c r="E6" s="5"/>
      <c r="F6" s="5" t="s">
        <v>6</v>
      </c>
      <c r="G6" s="59"/>
      <c r="H6" s="38" t="s">
        <v>6</v>
      </c>
    </row>
    <row r="7" spans="1:8" ht="128.25" customHeight="1">
      <c r="A7" s="39" t="s">
        <v>7</v>
      </c>
      <c r="B7" s="1" t="s">
        <v>8</v>
      </c>
      <c r="C7" s="4" t="s">
        <v>6</v>
      </c>
      <c r="D7" s="4" t="s">
        <v>6</v>
      </c>
      <c r="E7" s="4"/>
      <c r="F7" s="33" t="s">
        <v>6</v>
      </c>
      <c r="G7" s="60"/>
      <c r="H7" s="40" t="s">
        <v>6</v>
      </c>
    </row>
    <row r="8" spans="1:8" ht="19.149999999999999" customHeight="1">
      <c r="A8" s="41" t="s">
        <v>9</v>
      </c>
      <c r="B8" s="2" t="s">
        <v>10</v>
      </c>
      <c r="C8" s="7" t="s">
        <v>11</v>
      </c>
      <c r="D8" s="7">
        <f ca="1">D8*4</f>
        <v>0</v>
      </c>
      <c r="E8" s="7">
        <v>0</v>
      </c>
      <c r="F8" s="7">
        <v>0</v>
      </c>
      <c r="G8" s="61"/>
      <c r="H8" s="42"/>
    </row>
    <row r="9" spans="1:8" ht="24" customHeight="1">
      <c r="A9" s="41" t="s">
        <v>12</v>
      </c>
      <c r="B9" s="2" t="s">
        <v>13</v>
      </c>
      <c r="C9" s="7" t="s">
        <v>11</v>
      </c>
      <c r="D9" s="7">
        <f>200*4</f>
        <v>800</v>
      </c>
      <c r="E9" s="7">
        <f>+D9/4</f>
        <v>200</v>
      </c>
      <c r="F9" s="7">
        <f>+E9*8</f>
        <v>1600</v>
      </c>
      <c r="G9" s="61">
        <v>0</v>
      </c>
      <c r="H9" s="42">
        <f>F9*G9</f>
        <v>0</v>
      </c>
    </row>
    <row r="10" spans="1:8" ht="19.899999999999999" customHeight="1">
      <c r="A10" s="41" t="s">
        <v>14</v>
      </c>
      <c r="B10" s="2" t="s">
        <v>15</v>
      </c>
      <c r="C10" s="7" t="s">
        <v>11</v>
      </c>
      <c r="D10" s="7">
        <v>100</v>
      </c>
      <c r="E10" s="7">
        <f t="shared" ref="E10:E73" si="0">+D10/4</f>
        <v>25</v>
      </c>
      <c r="F10" s="7">
        <f t="shared" ref="F10:F73" si="1">+E10*8</f>
        <v>200</v>
      </c>
      <c r="G10" s="61"/>
      <c r="H10" s="42">
        <f>F10*G10</f>
        <v>0</v>
      </c>
    </row>
    <row r="11" spans="1:8" ht="57" customHeight="1">
      <c r="A11" s="43" t="s">
        <v>16</v>
      </c>
      <c r="B11" s="9" t="s">
        <v>17</v>
      </c>
      <c r="C11" s="4" t="s">
        <v>6</v>
      </c>
      <c r="D11" s="4"/>
      <c r="E11" s="7">
        <f t="shared" si="0"/>
        <v>0</v>
      </c>
      <c r="F11" s="7">
        <f t="shared" si="1"/>
        <v>0</v>
      </c>
      <c r="G11" s="60"/>
      <c r="H11" s="42"/>
    </row>
    <row r="12" spans="1:8" ht="27" customHeight="1">
      <c r="A12" s="41">
        <v>1.1000000000000001</v>
      </c>
      <c r="B12" s="2" t="s">
        <v>18</v>
      </c>
      <c r="C12" s="7" t="s">
        <v>19</v>
      </c>
      <c r="D12" s="7">
        <v>280</v>
      </c>
      <c r="E12" s="7">
        <f t="shared" si="0"/>
        <v>70</v>
      </c>
      <c r="F12" s="7">
        <f t="shared" si="1"/>
        <v>560</v>
      </c>
      <c r="G12" s="61"/>
      <c r="H12" s="42">
        <f>F12*G12</f>
        <v>0</v>
      </c>
    </row>
    <row r="13" spans="1:8" ht="21" customHeight="1">
      <c r="A13" s="41">
        <v>1.2</v>
      </c>
      <c r="B13" s="2" t="s">
        <v>20</v>
      </c>
      <c r="C13" s="7" t="s">
        <v>19</v>
      </c>
      <c r="D13" s="7">
        <v>800</v>
      </c>
      <c r="E13" s="7">
        <f t="shared" si="0"/>
        <v>200</v>
      </c>
      <c r="F13" s="7">
        <f t="shared" si="1"/>
        <v>1600</v>
      </c>
      <c r="G13" s="61"/>
      <c r="H13" s="42">
        <f>F13*G13</f>
        <v>0</v>
      </c>
    </row>
    <row r="14" spans="1:8" ht="24" customHeight="1">
      <c r="A14" s="41">
        <v>1.3</v>
      </c>
      <c r="B14" s="2" t="s">
        <v>21</v>
      </c>
      <c r="C14" s="7" t="s">
        <v>19</v>
      </c>
      <c r="D14" s="7">
        <v>100</v>
      </c>
      <c r="E14" s="7">
        <f t="shared" si="0"/>
        <v>25</v>
      </c>
      <c r="F14" s="7">
        <f t="shared" si="1"/>
        <v>200</v>
      </c>
      <c r="G14" s="61"/>
      <c r="H14" s="42">
        <f>F14*G14</f>
        <v>0</v>
      </c>
    </row>
    <row r="15" spans="1:8" ht="45" customHeight="1">
      <c r="A15" s="41"/>
      <c r="B15" s="2" t="s">
        <v>22</v>
      </c>
      <c r="C15" s="4" t="s">
        <v>6</v>
      </c>
      <c r="D15" s="4"/>
      <c r="E15" s="7">
        <f t="shared" si="0"/>
        <v>0</v>
      </c>
      <c r="F15" s="7">
        <f t="shared" si="1"/>
        <v>0</v>
      </c>
      <c r="G15" s="60"/>
      <c r="H15" s="42"/>
    </row>
    <row r="16" spans="1:8">
      <c r="A16" s="41"/>
      <c r="B16" s="2"/>
      <c r="C16" s="7"/>
      <c r="D16" s="7"/>
      <c r="E16" s="7">
        <f t="shared" si="0"/>
        <v>0</v>
      </c>
      <c r="F16" s="7">
        <f t="shared" si="1"/>
        <v>0</v>
      </c>
      <c r="G16" s="62"/>
      <c r="H16" s="42"/>
    </row>
    <row r="17" spans="1:8" ht="30" customHeight="1">
      <c r="A17" s="39">
        <v>2</v>
      </c>
      <c r="B17" s="9" t="s">
        <v>23</v>
      </c>
      <c r="C17" s="4" t="s">
        <v>6</v>
      </c>
      <c r="D17" s="4"/>
      <c r="E17" s="7">
        <f t="shared" si="0"/>
        <v>0</v>
      </c>
      <c r="F17" s="7">
        <f t="shared" si="1"/>
        <v>0</v>
      </c>
      <c r="G17" s="60"/>
      <c r="H17" s="42"/>
    </row>
    <row r="18" spans="1:8" ht="30" customHeight="1">
      <c r="A18" s="44"/>
      <c r="B18" s="10" t="s">
        <v>24</v>
      </c>
      <c r="C18" s="4" t="s">
        <v>6</v>
      </c>
      <c r="D18" s="4"/>
      <c r="E18" s="7">
        <f t="shared" si="0"/>
        <v>0</v>
      </c>
      <c r="F18" s="7">
        <f t="shared" si="1"/>
        <v>0</v>
      </c>
      <c r="G18" s="60"/>
      <c r="H18" s="42"/>
    </row>
    <row r="19" spans="1:8" ht="57" customHeight="1">
      <c r="A19" s="45">
        <v>2.1</v>
      </c>
      <c r="B19" s="11" t="s">
        <v>25</v>
      </c>
      <c r="C19" s="12" t="s">
        <v>26</v>
      </c>
      <c r="D19" s="4">
        <v>0</v>
      </c>
      <c r="E19" s="7">
        <v>1</v>
      </c>
      <c r="F19" s="7">
        <f t="shared" si="1"/>
        <v>8</v>
      </c>
      <c r="G19" s="61"/>
      <c r="H19" s="42">
        <f>F19*G19</f>
        <v>0</v>
      </c>
    </row>
    <row r="20" spans="1:8" ht="15.75">
      <c r="A20" s="46"/>
      <c r="B20" s="10" t="s">
        <v>27</v>
      </c>
      <c r="C20" s="4" t="s">
        <v>6</v>
      </c>
      <c r="D20" s="4"/>
      <c r="E20" s="7">
        <f t="shared" si="0"/>
        <v>0</v>
      </c>
      <c r="F20" s="7">
        <f t="shared" si="1"/>
        <v>0</v>
      </c>
      <c r="G20" s="60"/>
      <c r="H20" s="42"/>
    </row>
    <row r="21" spans="1:8" ht="45" customHeight="1">
      <c r="A21" s="46">
        <v>2.2000000000000002</v>
      </c>
      <c r="B21" s="11" t="s">
        <v>28</v>
      </c>
      <c r="C21" s="12" t="s">
        <v>26</v>
      </c>
      <c r="D21" s="12">
        <v>160</v>
      </c>
      <c r="E21" s="7">
        <f t="shared" si="0"/>
        <v>40</v>
      </c>
      <c r="F21" s="7">
        <f t="shared" si="1"/>
        <v>320</v>
      </c>
      <c r="G21" s="61"/>
      <c r="H21" s="42">
        <f>F21*G21</f>
        <v>0</v>
      </c>
    </row>
    <row r="22" spans="1:8" ht="39" customHeight="1">
      <c r="A22" s="46">
        <v>2.2999999999999998</v>
      </c>
      <c r="B22" s="11" t="s">
        <v>29</v>
      </c>
      <c r="C22" s="12" t="s">
        <v>26</v>
      </c>
      <c r="D22" s="12">
        <v>20</v>
      </c>
      <c r="E22" s="7">
        <f t="shared" si="0"/>
        <v>5</v>
      </c>
      <c r="F22" s="7">
        <f t="shared" si="1"/>
        <v>40</v>
      </c>
      <c r="G22" s="61"/>
      <c r="H22" s="42">
        <f>F22*G22</f>
        <v>0</v>
      </c>
    </row>
    <row r="23" spans="1:8" ht="42" customHeight="1">
      <c r="A23" s="47">
        <v>2.4</v>
      </c>
      <c r="B23" s="11" t="s">
        <v>30</v>
      </c>
      <c r="C23" s="12" t="s">
        <v>26</v>
      </c>
      <c r="D23" s="12">
        <v>56</v>
      </c>
      <c r="E23" s="7">
        <f t="shared" si="0"/>
        <v>14</v>
      </c>
      <c r="F23" s="7">
        <f t="shared" si="1"/>
        <v>112</v>
      </c>
      <c r="G23" s="61"/>
      <c r="H23" s="42">
        <f>F23*G23</f>
        <v>0</v>
      </c>
    </row>
    <row r="24" spans="1:8" ht="46.9" customHeight="1">
      <c r="A24" s="46"/>
      <c r="B24" s="10" t="s">
        <v>31</v>
      </c>
      <c r="C24" s="4" t="s">
        <v>6</v>
      </c>
      <c r="D24" s="4"/>
      <c r="E24" s="7">
        <f t="shared" si="0"/>
        <v>0</v>
      </c>
      <c r="F24" s="7">
        <f t="shared" si="1"/>
        <v>0</v>
      </c>
      <c r="G24" s="60"/>
      <c r="H24" s="42"/>
    </row>
    <row r="25" spans="1:8" ht="42" customHeight="1">
      <c r="A25" s="46">
        <v>2.5</v>
      </c>
      <c r="B25" s="11" t="s">
        <v>32</v>
      </c>
      <c r="C25" s="12" t="s">
        <v>26</v>
      </c>
      <c r="D25" s="12">
        <v>12</v>
      </c>
      <c r="E25" s="7">
        <f t="shared" si="0"/>
        <v>3</v>
      </c>
      <c r="F25" s="7">
        <f t="shared" si="1"/>
        <v>24</v>
      </c>
      <c r="G25" s="61"/>
      <c r="H25" s="42">
        <f t="shared" ref="H25:H26" si="2">F25*G25</f>
        <v>0</v>
      </c>
    </row>
    <row r="26" spans="1:8" ht="48" customHeight="1">
      <c r="A26" s="46">
        <v>2.6</v>
      </c>
      <c r="B26" s="11" t="s">
        <v>33</v>
      </c>
      <c r="C26" s="12" t="s">
        <v>26</v>
      </c>
      <c r="D26" s="4">
        <v>12</v>
      </c>
      <c r="E26" s="7">
        <f t="shared" si="0"/>
        <v>3</v>
      </c>
      <c r="F26" s="7">
        <f t="shared" si="1"/>
        <v>24</v>
      </c>
      <c r="G26" s="61"/>
      <c r="H26" s="42">
        <f t="shared" si="2"/>
        <v>0</v>
      </c>
    </row>
    <row r="27" spans="1:8" ht="31.15" customHeight="1">
      <c r="A27" s="46"/>
      <c r="B27" s="10" t="s">
        <v>34</v>
      </c>
      <c r="C27" s="4" t="s">
        <v>6</v>
      </c>
      <c r="D27" s="4"/>
      <c r="E27" s="7">
        <f t="shared" si="0"/>
        <v>0</v>
      </c>
      <c r="F27" s="7">
        <f t="shared" si="1"/>
        <v>0</v>
      </c>
      <c r="G27" s="60"/>
      <c r="H27" s="42"/>
    </row>
    <row r="28" spans="1:8" ht="36" customHeight="1">
      <c r="A28" s="46">
        <v>2.7</v>
      </c>
      <c r="B28" s="11" t="s">
        <v>35</v>
      </c>
      <c r="C28" s="12" t="s">
        <v>26</v>
      </c>
      <c r="D28" s="12">
        <v>12</v>
      </c>
      <c r="E28" s="7">
        <f t="shared" si="0"/>
        <v>3</v>
      </c>
      <c r="F28" s="7">
        <f t="shared" si="1"/>
        <v>24</v>
      </c>
      <c r="G28" s="61"/>
      <c r="H28" s="42">
        <f t="shared" ref="H28:H30" si="3">F28*G28</f>
        <v>0</v>
      </c>
    </row>
    <row r="29" spans="1:8" ht="36" customHeight="1">
      <c r="A29" s="46">
        <v>2.8</v>
      </c>
      <c r="B29" s="11" t="s">
        <v>36</v>
      </c>
      <c r="C29" s="12" t="s">
        <v>26</v>
      </c>
      <c r="D29" s="12">
        <v>12</v>
      </c>
      <c r="E29" s="7">
        <f t="shared" si="0"/>
        <v>3</v>
      </c>
      <c r="F29" s="7">
        <f t="shared" si="1"/>
        <v>24</v>
      </c>
      <c r="G29" s="61"/>
      <c r="H29" s="42">
        <f t="shared" si="3"/>
        <v>0</v>
      </c>
    </row>
    <row r="30" spans="1:8" ht="39" customHeight="1">
      <c r="A30" s="46">
        <v>2.9</v>
      </c>
      <c r="B30" s="11" t="s">
        <v>37</v>
      </c>
      <c r="C30" s="12" t="s">
        <v>26</v>
      </c>
      <c r="D30" s="12">
        <v>4</v>
      </c>
      <c r="E30" s="7">
        <f t="shared" si="0"/>
        <v>1</v>
      </c>
      <c r="F30" s="7">
        <f t="shared" si="1"/>
        <v>8</v>
      </c>
      <c r="G30" s="61"/>
      <c r="H30" s="42">
        <f t="shared" si="3"/>
        <v>0</v>
      </c>
    </row>
    <row r="31" spans="1:8" ht="15.75">
      <c r="A31" s="46"/>
      <c r="B31" s="10" t="s">
        <v>38</v>
      </c>
      <c r="C31" s="4" t="s">
        <v>6</v>
      </c>
      <c r="D31" s="4"/>
      <c r="E31" s="7">
        <f t="shared" si="0"/>
        <v>0</v>
      </c>
      <c r="F31" s="7">
        <f t="shared" si="1"/>
        <v>0</v>
      </c>
      <c r="G31" s="60"/>
      <c r="H31" s="42"/>
    </row>
    <row r="32" spans="1:8" ht="39" customHeight="1">
      <c r="A32" s="48">
        <v>2.1</v>
      </c>
      <c r="B32" s="11" t="s">
        <v>39</v>
      </c>
      <c r="C32" s="12" t="s">
        <v>26</v>
      </c>
      <c r="D32" s="12">
        <v>20</v>
      </c>
      <c r="E32" s="7">
        <f t="shared" si="0"/>
        <v>5</v>
      </c>
      <c r="F32" s="7">
        <f t="shared" si="1"/>
        <v>40</v>
      </c>
      <c r="G32" s="61"/>
      <c r="H32" s="42">
        <f t="shared" ref="H32:H34" si="4">F32*G32</f>
        <v>0</v>
      </c>
    </row>
    <row r="33" spans="1:8" ht="39" customHeight="1">
      <c r="A33" s="48">
        <v>2.11</v>
      </c>
      <c r="B33" s="11" t="s">
        <v>40</v>
      </c>
      <c r="C33" s="12" t="s">
        <v>26</v>
      </c>
      <c r="D33" s="12">
        <v>20</v>
      </c>
      <c r="E33" s="7">
        <f t="shared" si="0"/>
        <v>5</v>
      </c>
      <c r="F33" s="7">
        <f t="shared" si="1"/>
        <v>40</v>
      </c>
      <c r="G33" s="61"/>
      <c r="H33" s="42">
        <f t="shared" si="4"/>
        <v>0</v>
      </c>
    </row>
    <row r="34" spans="1:8" ht="48" customHeight="1">
      <c r="A34" s="46">
        <v>2.12</v>
      </c>
      <c r="B34" s="11" t="s">
        <v>41</v>
      </c>
      <c r="C34" s="12" t="s">
        <v>26</v>
      </c>
      <c r="D34" s="12">
        <v>20</v>
      </c>
      <c r="E34" s="7">
        <f t="shared" si="0"/>
        <v>5</v>
      </c>
      <c r="F34" s="7">
        <f t="shared" si="1"/>
        <v>40</v>
      </c>
      <c r="G34" s="61"/>
      <c r="H34" s="42">
        <f t="shared" si="4"/>
        <v>0</v>
      </c>
    </row>
    <row r="35" spans="1:8" ht="31.15" customHeight="1">
      <c r="A35" s="46"/>
      <c r="B35" s="10" t="s">
        <v>42</v>
      </c>
      <c r="C35" s="4" t="s">
        <v>6</v>
      </c>
      <c r="D35" s="4"/>
      <c r="E35" s="7">
        <f t="shared" si="0"/>
        <v>0</v>
      </c>
      <c r="F35" s="7">
        <f t="shared" si="1"/>
        <v>0</v>
      </c>
      <c r="G35" s="60"/>
      <c r="H35" s="42"/>
    </row>
    <row r="36" spans="1:8" ht="39" customHeight="1">
      <c r="A36" s="46">
        <v>2.13</v>
      </c>
      <c r="B36" s="11" t="s">
        <v>43</v>
      </c>
      <c r="C36" s="12" t="s">
        <v>26</v>
      </c>
      <c r="D36" s="12">
        <v>20</v>
      </c>
      <c r="E36" s="7">
        <f t="shared" si="0"/>
        <v>5</v>
      </c>
      <c r="F36" s="7">
        <f t="shared" si="1"/>
        <v>40</v>
      </c>
      <c r="G36" s="61"/>
      <c r="H36" s="42">
        <f t="shared" ref="H36:H38" si="5">F36*G36</f>
        <v>0</v>
      </c>
    </row>
    <row r="37" spans="1:8" ht="43.9" customHeight="1">
      <c r="A37" s="46">
        <v>2.14</v>
      </c>
      <c r="B37" s="11" t="s">
        <v>44</v>
      </c>
      <c r="C37" s="12" t="s">
        <v>26</v>
      </c>
      <c r="D37" s="12">
        <v>20</v>
      </c>
      <c r="E37" s="7">
        <f t="shared" si="0"/>
        <v>5</v>
      </c>
      <c r="F37" s="7">
        <f t="shared" si="1"/>
        <v>40</v>
      </c>
      <c r="G37" s="61"/>
      <c r="H37" s="42">
        <f t="shared" si="5"/>
        <v>0</v>
      </c>
    </row>
    <row r="38" spans="1:8" ht="46.15" customHeight="1">
      <c r="A38" s="46">
        <v>2.15</v>
      </c>
      <c r="B38" s="11" t="s">
        <v>41</v>
      </c>
      <c r="C38" s="12" t="s">
        <v>26</v>
      </c>
      <c r="D38" s="12">
        <v>20</v>
      </c>
      <c r="E38" s="7">
        <f t="shared" si="0"/>
        <v>5</v>
      </c>
      <c r="F38" s="7">
        <f t="shared" si="1"/>
        <v>40</v>
      </c>
      <c r="G38" s="61"/>
      <c r="H38" s="42">
        <f t="shared" si="5"/>
        <v>0</v>
      </c>
    </row>
    <row r="39" spans="1:8" ht="31.15" customHeight="1">
      <c r="A39" s="46"/>
      <c r="B39" s="10" t="s">
        <v>45</v>
      </c>
      <c r="C39" s="4" t="s">
        <v>6</v>
      </c>
      <c r="D39" s="4"/>
      <c r="E39" s="7">
        <f t="shared" si="0"/>
        <v>0</v>
      </c>
      <c r="F39" s="7">
        <f t="shared" si="1"/>
        <v>0</v>
      </c>
      <c r="G39" s="60"/>
      <c r="H39" s="42"/>
    </row>
    <row r="40" spans="1:8" ht="36" customHeight="1">
      <c r="A40" s="46">
        <v>2.16</v>
      </c>
      <c r="B40" s="11" t="s">
        <v>43</v>
      </c>
      <c r="C40" s="12" t="s">
        <v>26</v>
      </c>
      <c r="D40" s="12">
        <v>20</v>
      </c>
      <c r="E40" s="7">
        <f t="shared" si="0"/>
        <v>5</v>
      </c>
      <c r="F40" s="7">
        <f t="shared" si="1"/>
        <v>40</v>
      </c>
      <c r="G40" s="61"/>
      <c r="H40" s="42">
        <f t="shared" ref="H40:H42" si="6">F40*G40</f>
        <v>0</v>
      </c>
    </row>
    <row r="41" spans="1:8" ht="37.9" customHeight="1">
      <c r="A41" s="46">
        <v>2.17</v>
      </c>
      <c r="B41" s="11" t="s">
        <v>44</v>
      </c>
      <c r="C41" s="12" t="s">
        <v>26</v>
      </c>
      <c r="D41" s="12">
        <v>20</v>
      </c>
      <c r="E41" s="7">
        <f t="shared" si="0"/>
        <v>5</v>
      </c>
      <c r="F41" s="7">
        <f t="shared" si="1"/>
        <v>40</v>
      </c>
      <c r="G41" s="61"/>
      <c r="H41" s="42">
        <f t="shared" si="6"/>
        <v>0</v>
      </c>
    </row>
    <row r="42" spans="1:8" ht="42.6" customHeight="1">
      <c r="A42" s="46">
        <v>2.1800000000000002</v>
      </c>
      <c r="B42" s="11" t="s">
        <v>41</v>
      </c>
      <c r="C42" s="12" t="s">
        <v>26</v>
      </c>
      <c r="D42" s="12">
        <v>20</v>
      </c>
      <c r="E42" s="7">
        <f t="shared" si="0"/>
        <v>5</v>
      </c>
      <c r="F42" s="7">
        <f t="shared" si="1"/>
        <v>40</v>
      </c>
      <c r="G42" s="61"/>
      <c r="H42" s="42">
        <f t="shared" si="6"/>
        <v>0</v>
      </c>
    </row>
    <row r="43" spans="1:8" ht="46.9" customHeight="1">
      <c r="A43" s="46"/>
      <c r="B43" s="10" t="s">
        <v>46</v>
      </c>
      <c r="C43" s="4" t="s">
        <v>6</v>
      </c>
      <c r="D43" s="4"/>
      <c r="E43" s="7">
        <f t="shared" si="0"/>
        <v>0</v>
      </c>
      <c r="F43" s="7">
        <f t="shared" si="1"/>
        <v>0</v>
      </c>
      <c r="G43" s="60"/>
      <c r="H43" s="42"/>
    </row>
    <row r="44" spans="1:8" ht="44.45" customHeight="1">
      <c r="A44" s="46">
        <v>2.19</v>
      </c>
      <c r="B44" s="11" t="s">
        <v>47</v>
      </c>
      <c r="C44" s="12" t="s">
        <v>26</v>
      </c>
      <c r="D44" s="4">
        <v>0</v>
      </c>
      <c r="E44" s="7">
        <v>1</v>
      </c>
      <c r="F44" s="7">
        <f t="shared" si="1"/>
        <v>8</v>
      </c>
      <c r="G44" s="61"/>
      <c r="H44" s="42">
        <f t="shared" ref="H44:H45" si="7">F44*G44</f>
        <v>0</v>
      </c>
    </row>
    <row r="45" spans="1:8" ht="41.45" customHeight="1">
      <c r="A45" s="48">
        <v>2.2000000000000002</v>
      </c>
      <c r="B45" s="11" t="s">
        <v>48</v>
      </c>
      <c r="C45" s="12" t="s">
        <v>26</v>
      </c>
      <c r="D45" s="4">
        <v>0</v>
      </c>
      <c r="E45" s="7">
        <v>1</v>
      </c>
      <c r="F45" s="7">
        <f t="shared" si="1"/>
        <v>8</v>
      </c>
      <c r="G45" s="61"/>
      <c r="H45" s="42">
        <f t="shared" si="7"/>
        <v>0</v>
      </c>
    </row>
    <row r="46" spans="1:8">
      <c r="A46" s="41"/>
      <c r="B46" s="2"/>
      <c r="C46" s="7"/>
      <c r="D46" s="7"/>
      <c r="E46" s="7">
        <f t="shared" si="0"/>
        <v>0</v>
      </c>
      <c r="F46" s="7">
        <f t="shared" si="1"/>
        <v>0</v>
      </c>
      <c r="G46" s="62"/>
      <c r="H46" s="42"/>
    </row>
    <row r="47" spans="1:8" ht="74.45" customHeight="1">
      <c r="A47" s="39">
        <v>3</v>
      </c>
      <c r="B47" s="9" t="s">
        <v>49</v>
      </c>
      <c r="C47" s="4" t="s">
        <v>6</v>
      </c>
      <c r="D47" s="4"/>
      <c r="E47" s="7">
        <f t="shared" si="0"/>
        <v>0</v>
      </c>
      <c r="F47" s="7">
        <f t="shared" si="1"/>
        <v>0</v>
      </c>
      <c r="G47" s="60"/>
      <c r="H47" s="42"/>
    </row>
    <row r="48" spans="1:8">
      <c r="A48" s="41"/>
      <c r="B48" s="2"/>
      <c r="C48" s="7"/>
      <c r="D48" s="7"/>
      <c r="E48" s="7">
        <f t="shared" si="0"/>
        <v>0</v>
      </c>
      <c r="F48" s="7">
        <f t="shared" si="1"/>
        <v>0</v>
      </c>
      <c r="G48" s="62"/>
      <c r="H48" s="42"/>
    </row>
    <row r="49" spans="1:8" ht="19.899999999999999" customHeight="1">
      <c r="A49" s="46">
        <v>3.1</v>
      </c>
      <c r="B49" s="11" t="s">
        <v>50</v>
      </c>
      <c r="C49" s="12" t="s">
        <v>26</v>
      </c>
      <c r="D49" s="12">
        <v>36</v>
      </c>
      <c r="E49" s="7">
        <f t="shared" si="0"/>
        <v>9</v>
      </c>
      <c r="F49" s="7">
        <f t="shared" si="1"/>
        <v>72</v>
      </c>
      <c r="G49" s="61"/>
      <c r="H49" s="42">
        <f t="shared" ref="H49:H50" si="8">F49*G49</f>
        <v>0</v>
      </c>
    </row>
    <row r="50" spans="1:8" ht="23.45" customHeight="1">
      <c r="A50" s="46">
        <v>3.2</v>
      </c>
      <c r="B50" s="11" t="s">
        <v>51</v>
      </c>
      <c r="C50" s="12" t="s">
        <v>26</v>
      </c>
      <c r="D50" s="12">
        <v>24</v>
      </c>
      <c r="E50" s="7">
        <f t="shared" si="0"/>
        <v>6</v>
      </c>
      <c r="F50" s="7">
        <f t="shared" si="1"/>
        <v>48</v>
      </c>
      <c r="G50" s="61"/>
      <c r="H50" s="42">
        <f t="shared" si="8"/>
        <v>0</v>
      </c>
    </row>
    <row r="51" spans="1:8" ht="40.15" customHeight="1">
      <c r="A51" s="46">
        <v>3.3</v>
      </c>
      <c r="B51" s="11" t="s">
        <v>52</v>
      </c>
      <c r="C51" s="12" t="s">
        <v>26</v>
      </c>
      <c r="D51" s="12">
        <v>0</v>
      </c>
      <c r="E51" s="7">
        <f t="shared" si="0"/>
        <v>0</v>
      </c>
      <c r="F51" s="7">
        <f t="shared" si="1"/>
        <v>0</v>
      </c>
      <c r="G51" s="61"/>
      <c r="H51" s="42"/>
    </row>
    <row r="52" spans="1:8" ht="42" customHeight="1">
      <c r="A52" s="41">
        <v>3.4</v>
      </c>
      <c r="B52" s="2" t="s">
        <v>53</v>
      </c>
      <c r="C52" s="12" t="s">
        <v>26</v>
      </c>
      <c r="D52" s="12">
        <v>8</v>
      </c>
      <c r="E52" s="7">
        <f t="shared" si="0"/>
        <v>2</v>
      </c>
      <c r="F52" s="7">
        <f t="shared" si="1"/>
        <v>16</v>
      </c>
      <c r="G52" s="61"/>
      <c r="H52" s="42">
        <f>F52*G52</f>
        <v>0</v>
      </c>
    </row>
    <row r="53" spans="1:8" ht="43.15" customHeight="1">
      <c r="A53" s="39">
        <v>4</v>
      </c>
      <c r="B53" s="13" t="s">
        <v>54</v>
      </c>
      <c r="C53" s="4" t="s">
        <v>6</v>
      </c>
      <c r="D53" s="4"/>
      <c r="E53" s="7">
        <f t="shared" si="0"/>
        <v>0</v>
      </c>
      <c r="F53" s="7">
        <f t="shared" si="1"/>
        <v>0</v>
      </c>
      <c r="G53" s="60"/>
      <c r="H53" s="42"/>
    </row>
    <row r="54" spans="1:8" ht="40.5" customHeight="1">
      <c r="A54" s="46">
        <v>4.0999999999999996</v>
      </c>
      <c r="B54" s="11" t="s">
        <v>55</v>
      </c>
      <c r="C54" s="7" t="s">
        <v>26</v>
      </c>
      <c r="D54" s="8">
        <v>0</v>
      </c>
      <c r="E54" s="7">
        <v>1</v>
      </c>
      <c r="F54" s="7">
        <f t="shared" si="1"/>
        <v>8</v>
      </c>
      <c r="G54" s="61"/>
      <c r="H54" s="42">
        <f>F54*G54</f>
        <v>0</v>
      </c>
    </row>
    <row r="55" spans="1:8">
      <c r="A55" s="41"/>
      <c r="B55" s="2"/>
      <c r="C55" s="7"/>
      <c r="D55" s="7"/>
      <c r="E55" s="7">
        <f t="shared" si="0"/>
        <v>0</v>
      </c>
      <c r="F55" s="7">
        <f t="shared" si="1"/>
        <v>0</v>
      </c>
      <c r="G55" s="62"/>
      <c r="H55" s="42"/>
    </row>
    <row r="56" spans="1:8" ht="36.75" customHeight="1">
      <c r="A56" s="37"/>
      <c r="B56" s="14" t="s">
        <v>56</v>
      </c>
      <c r="C56" s="4" t="s">
        <v>6</v>
      </c>
      <c r="D56" s="4"/>
      <c r="E56" s="7">
        <f t="shared" si="0"/>
        <v>0</v>
      </c>
      <c r="F56" s="7">
        <f t="shared" si="1"/>
        <v>0</v>
      </c>
      <c r="G56" s="60"/>
      <c r="H56" s="42"/>
    </row>
    <row r="57" spans="1:8" ht="165" customHeight="1">
      <c r="A57" s="39" t="s">
        <v>57</v>
      </c>
      <c r="B57" s="1" t="s">
        <v>58</v>
      </c>
      <c r="C57" s="4" t="s">
        <v>6</v>
      </c>
      <c r="D57" s="4"/>
      <c r="E57" s="7">
        <f t="shared" si="0"/>
        <v>0</v>
      </c>
      <c r="F57" s="7">
        <f t="shared" si="1"/>
        <v>0</v>
      </c>
      <c r="G57" s="60"/>
      <c r="H57" s="42"/>
    </row>
    <row r="58" spans="1:8" ht="72.75" customHeight="1">
      <c r="A58" s="41" t="s">
        <v>9</v>
      </c>
      <c r="B58" s="2" t="s">
        <v>59</v>
      </c>
      <c r="C58" s="7" t="s">
        <v>26</v>
      </c>
      <c r="D58" s="7">
        <v>8</v>
      </c>
      <c r="E58" s="7">
        <f t="shared" si="0"/>
        <v>2</v>
      </c>
      <c r="F58" s="7">
        <f t="shared" si="1"/>
        <v>16</v>
      </c>
      <c r="G58" s="61"/>
      <c r="H58" s="42">
        <f>F58*G58</f>
        <v>0</v>
      </c>
    </row>
    <row r="59" spans="1:8" ht="95.25" customHeight="1">
      <c r="A59" s="49" t="s">
        <v>60</v>
      </c>
      <c r="B59" s="2" t="s">
        <v>61</v>
      </c>
      <c r="C59" s="4" t="s">
        <v>6</v>
      </c>
      <c r="D59" s="4"/>
      <c r="E59" s="7">
        <f t="shared" si="0"/>
        <v>0</v>
      </c>
      <c r="F59" s="7">
        <f t="shared" si="1"/>
        <v>0</v>
      </c>
      <c r="G59" s="60"/>
      <c r="H59" s="42"/>
    </row>
    <row r="60" spans="1:8" ht="83.25" customHeight="1">
      <c r="A60" s="37"/>
      <c r="B60" s="15" t="s">
        <v>62</v>
      </c>
      <c r="C60" s="4" t="s">
        <v>6</v>
      </c>
      <c r="D60" s="4"/>
      <c r="E60" s="7">
        <f t="shared" si="0"/>
        <v>0</v>
      </c>
      <c r="F60" s="7">
        <f t="shared" si="1"/>
        <v>0</v>
      </c>
      <c r="G60" s="60"/>
      <c r="H60" s="42"/>
    </row>
    <row r="61" spans="1:8" ht="73.5" customHeight="1">
      <c r="A61" s="39" t="s">
        <v>57</v>
      </c>
      <c r="B61" s="16" t="s">
        <v>63</v>
      </c>
      <c r="C61" s="4" t="s">
        <v>6</v>
      </c>
      <c r="D61" s="4"/>
      <c r="E61" s="7">
        <f t="shared" si="0"/>
        <v>0</v>
      </c>
      <c r="F61" s="7">
        <f t="shared" si="1"/>
        <v>0</v>
      </c>
      <c r="G61" s="60"/>
      <c r="H61" s="42"/>
    </row>
    <row r="62" spans="1:8" ht="36" customHeight="1">
      <c r="A62" s="41" t="s">
        <v>9</v>
      </c>
      <c r="B62" s="17" t="s">
        <v>64</v>
      </c>
      <c r="C62" s="7" t="s">
        <v>65</v>
      </c>
      <c r="D62" s="7">
        <v>0</v>
      </c>
      <c r="E62" s="7">
        <f t="shared" si="0"/>
        <v>0</v>
      </c>
      <c r="F62" s="7">
        <f t="shared" si="1"/>
        <v>0</v>
      </c>
      <c r="G62" s="61"/>
      <c r="H62" s="42"/>
    </row>
    <row r="63" spans="1:8" ht="39" customHeight="1">
      <c r="A63" s="41" t="s">
        <v>12</v>
      </c>
      <c r="B63" s="17" t="s">
        <v>66</v>
      </c>
      <c r="C63" s="4" t="s">
        <v>6</v>
      </c>
      <c r="D63" s="4"/>
      <c r="E63" s="7">
        <f t="shared" si="0"/>
        <v>0</v>
      </c>
      <c r="F63" s="7">
        <f t="shared" si="1"/>
        <v>0</v>
      </c>
      <c r="G63" s="60"/>
      <c r="H63" s="42"/>
    </row>
    <row r="64" spans="1:8" ht="30" customHeight="1">
      <c r="A64" s="41" t="s">
        <v>67</v>
      </c>
      <c r="B64" s="2" t="s">
        <v>68</v>
      </c>
      <c r="C64" s="7" t="s">
        <v>26</v>
      </c>
      <c r="D64" s="7">
        <v>4</v>
      </c>
      <c r="E64" s="7">
        <f t="shared" si="0"/>
        <v>1</v>
      </c>
      <c r="F64" s="7">
        <f t="shared" si="1"/>
        <v>8</v>
      </c>
      <c r="G64" s="61"/>
      <c r="H64" s="42">
        <f t="shared" ref="H64:H67" si="9">F64*G64</f>
        <v>0</v>
      </c>
    </row>
    <row r="65" spans="1:8" ht="30" customHeight="1">
      <c r="A65" s="41" t="s">
        <v>69</v>
      </c>
      <c r="B65" s="2" t="s">
        <v>70</v>
      </c>
      <c r="C65" s="7" t="s">
        <v>26</v>
      </c>
      <c r="D65" s="7">
        <v>4</v>
      </c>
      <c r="E65" s="7">
        <f t="shared" si="0"/>
        <v>1</v>
      </c>
      <c r="F65" s="7">
        <f t="shared" si="1"/>
        <v>8</v>
      </c>
      <c r="G65" s="61"/>
      <c r="H65" s="42">
        <f t="shared" si="9"/>
        <v>0</v>
      </c>
    </row>
    <row r="66" spans="1:8" ht="30" customHeight="1">
      <c r="A66" s="41" t="s">
        <v>71</v>
      </c>
      <c r="B66" s="2" t="s">
        <v>72</v>
      </c>
      <c r="C66" s="7" t="s">
        <v>26</v>
      </c>
      <c r="D66" s="7">
        <v>4</v>
      </c>
      <c r="E66" s="7">
        <f t="shared" si="0"/>
        <v>1</v>
      </c>
      <c r="F66" s="7">
        <f t="shared" si="1"/>
        <v>8</v>
      </c>
      <c r="G66" s="61"/>
      <c r="H66" s="42">
        <f t="shared" si="9"/>
        <v>0</v>
      </c>
    </row>
    <row r="67" spans="1:8" ht="25.15" customHeight="1">
      <c r="A67" s="41" t="s">
        <v>73</v>
      </c>
      <c r="B67" s="2" t="s">
        <v>74</v>
      </c>
      <c r="C67" s="7" t="s">
        <v>26</v>
      </c>
      <c r="D67" s="7">
        <v>4</v>
      </c>
      <c r="E67" s="7">
        <f t="shared" si="0"/>
        <v>1</v>
      </c>
      <c r="F67" s="7">
        <f t="shared" si="1"/>
        <v>8</v>
      </c>
      <c r="G67" s="61"/>
      <c r="H67" s="42">
        <f t="shared" si="9"/>
        <v>0</v>
      </c>
    </row>
    <row r="68" spans="1:8">
      <c r="A68" s="50"/>
      <c r="B68" s="18"/>
      <c r="C68" s="4"/>
      <c r="D68" s="4"/>
      <c r="E68" s="7">
        <f t="shared" si="0"/>
        <v>0</v>
      </c>
      <c r="F68" s="7">
        <f t="shared" si="1"/>
        <v>0</v>
      </c>
      <c r="G68" s="60"/>
      <c r="H68" s="42"/>
    </row>
    <row r="69" spans="1:8" ht="34.9" customHeight="1">
      <c r="A69" s="50"/>
      <c r="B69" s="16" t="s">
        <v>75</v>
      </c>
      <c r="C69" s="7"/>
      <c r="D69" s="7"/>
      <c r="E69" s="7">
        <f t="shared" si="0"/>
        <v>0</v>
      </c>
      <c r="F69" s="7">
        <f t="shared" si="1"/>
        <v>0</v>
      </c>
      <c r="G69" s="62"/>
      <c r="H69" s="42"/>
    </row>
    <row r="70" spans="1:8" ht="15.75">
      <c r="A70" s="41"/>
      <c r="B70" s="1"/>
      <c r="C70" s="4" t="s">
        <v>6</v>
      </c>
      <c r="D70" s="4"/>
      <c r="E70" s="7">
        <f t="shared" si="0"/>
        <v>0</v>
      </c>
      <c r="F70" s="7">
        <f t="shared" si="1"/>
        <v>0</v>
      </c>
      <c r="G70" s="60"/>
      <c r="H70" s="42"/>
    </row>
    <row r="71" spans="1:8" ht="28.9" customHeight="1">
      <c r="A71" s="51">
        <v>1</v>
      </c>
      <c r="B71" s="1" t="s">
        <v>76</v>
      </c>
      <c r="C71" s="4" t="s">
        <v>6</v>
      </c>
      <c r="D71" s="4"/>
      <c r="E71" s="7">
        <f t="shared" si="0"/>
        <v>0</v>
      </c>
      <c r="F71" s="7">
        <f t="shared" si="1"/>
        <v>0</v>
      </c>
      <c r="G71" s="60"/>
      <c r="H71" s="42"/>
    </row>
    <row r="72" spans="1:8" ht="150">
      <c r="A72" s="50"/>
      <c r="B72" s="2" t="s">
        <v>77</v>
      </c>
      <c r="C72" s="7" t="s">
        <v>78</v>
      </c>
      <c r="D72" s="19">
        <v>0.4</v>
      </c>
      <c r="E72" s="7">
        <f t="shared" si="0"/>
        <v>0.1</v>
      </c>
      <c r="F72" s="7">
        <f t="shared" si="1"/>
        <v>0.8</v>
      </c>
      <c r="G72" s="61"/>
      <c r="H72" s="42">
        <f t="shared" ref="H72" si="10">F72*G72</f>
        <v>0</v>
      </c>
    </row>
    <row r="73" spans="1:8" ht="32.25" customHeight="1">
      <c r="A73" s="50"/>
      <c r="B73" s="20" t="s">
        <v>79</v>
      </c>
      <c r="C73" s="34" t="s">
        <v>6</v>
      </c>
      <c r="D73" s="34"/>
      <c r="E73" s="7">
        <f t="shared" si="0"/>
        <v>0</v>
      </c>
      <c r="F73" s="7">
        <f t="shared" si="1"/>
        <v>0</v>
      </c>
      <c r="G73" s="60"/>
      <c r="H73" s="42"/>
    </row>
    <row r="74" spans="1:8" ht="69" customHeight="1">
      <c r="A74" s="50" t="s">
        <v>80</v>
      </c>
      <c r="B74" s="2" t="s">
        <v>81</v>
      </c>
      <c r="C74" s="34"/>
      <c r="D74" s="34"/>
      <c r="E74" s="7">
        <f t="shared" ref="E74:E78" si="11">+D74/4</f>
        <v>0</v>
      </c>
      <c r="F74" s="7">
        <f t="shared" ref="F74:F78" si="12">+E74*8</f>
        <v>0</v>
      </c>
      <c r="G74" s="60"/>
      <c r="H74" s="42"/>
    </row>
    <row r="75" spans="1:8" ht="76.5" customHeight="1">
      <c r="A75" s="50" t="s">
        <v>82</v>
      </c>
      <c r="B75" s="2" t="s">
        <v>83</v>
      </c>
      <c r="C75" s="34"/>
      <c r="D75" s="34"/>
      <c r="E75" s="7">
        <f t="shared" si="11"/>
        <v>0</v>
      </c>
      <c r="F75" s="7">
        <f t="shared" si="12"/>
        <v>0</v>
      </c>
      <c r="G75" s="60"/>
      <c r="H75" s="42"/>
    </row>
    <row r="76" spans="1:8" ht="77.25" customHeight="1">
      <c r="A76" s="50" t="s">
        <v>84</v>
      </c>
      <c r="B76" s="2" t="s">
        <v>85</v>
      </c>
      <c r="C76" s="34"/>
      <c r="D76" s="34"/>
      <c r="E76" s="7">
        <f t="shared" si="11"/>
        <v>0</v>
      </c>
      <c r="F76" s="7">
        <f t="shared" si="12"/>
        <v>0</v>
      </c>
      <c r="G76" s="60"/>
      <c r="H76" s="42"/>
    </row>
    <row r="77" spans="1:8" ht="28.9" customHeight="1">
      <c r="A77" s="39">
        <v>1.1000000000000001</v>
      </c>
      <c r="B77" s="1" t="s">
        <v>86</v>
      </c>
      <c r="C77" s="4"/>
      <c r="D77" s="4"/>
      <c r="E77" s="7">
        <f t="shared" si="11"/>
        <v>0</v>
      </c>
      <c r="F77" s="7">
        <f t="shared" si="12"/>
        <v>0</v>
      </c>
      <c r="G77" s="63"/>
      <c r="H77" s="42"/>
    </row>
    <row r="78" spans="1:8" ht="97.5" customHeight="1">
      <c r="A78" s="41"/>
      <c r="B78" s="2" t="s">
        <v>87</v>
      </c>
      <c r="C78" s="4" t="s">
        <v>88</v>
      </c>
      <c r="D78" s="4">
        <v>4</v>
      </c>
      <c r="E78" s="7">
        <f t="shared" si="11"/>
        <v>1</v>
      </c>
      <c r="F78" s="7">
        <f t="shared" si="12"/>
        <v>8</v>
      </c>
      <c r="G78" s="61"/>
      <c r="H78" s="42">
        <f t="shared" ref="H78" si="13">F78*G78</f>
        <v>0</v>
      </c>
    </row>
    <row r="79" spans="1:8" ht="52.5" customHeight="1" thickBot="1">
      <c r="A79" s="52"/>
      <c r="B79" s="53" t="s">
        <v>89</v>
      </c>
      <c r="C79" s="474"/>
      <c r="D79" s="474"/>
      <c r="E79" s="474"/>
      <c r="F79" s="474"/>
      <c r="G79" s="64"/>
      <c r="H79" s="54"/>
    </row>
    <row r="80" spans="1:8">
      <c r="H80" s="22"/>
    </row>
  </sheetData>
  <sheetProtection password="CC8C" sheet="1" objects="1" scenarios="1"/>
  <mergeCells count="3">
    <mergeCell ref="C79:F79"/>
    <mergeCell ref="A2:H2"/>
    <mergeCell ref="A1:H1"/>
  </mergeCells>
  <pageMargins left="0.31" right="0.45" top="0.75" bottom="0.56999999999999995" header="0.3" footer="0.3"/>
  <pageSetup paperSize="9" scale="68" fitToHeight="5" orientation="landscape" horizontalDpi="300" verticalDpi="300" r:id="rId1"/>
  <rowBreaks count="3" manualBreakCount="3">
    <brk id="19" max="16383" man="1"/>
    <brk id="38" max="16383" man="1"/>
    <brk id="55" max="16383" man="1"/>
  </rowBreaks>
</worksheet>
</file>

<file path=xl/worksheets/sheet3.xml><?xml version="1.0" encoding="utf-8"?>
<worksheet xmlns="http://schemas.openxmlformats.org/spreadsheetml/2006/main" xmlns:r="http://schemas.openxmlformats.org/officeDocument/2006/relationships">
  <dimension ref="A1:G22"/>
  <sheetViews>
    <sheetView view="pageBreakPreview" topLeftCell="A13" zoomScale="60" zoomScaleNormal="70" workbookViewId="0">
      <selection activeCell="B7" sqref="B7"/>
    </sheetView>
  </sheetViews>
  <sheetFormatPr defaultRowHeight="15"/>
  <cols>
    <col min="1" max="1" width="13.7109375" customWidth="1"/>
    <col min="2" max="2" width="84.5703125" customWidth="1"/>
    <col min="3" max="3" width="11.42578125" customWidth="1"/>
    <col min="4" max="4" width="18.7109375" customWidth="1"/>
    <col min="5" max="5" width="18.85546875" customWidth="1"/>
    <col min="6" max="6" width="14.5703125" style="6" customWidth="1"/>
    <col min="7" max="7" width="20.5703125" customWidth="1"/>
  </cols>
  <sheetData>
    <row r="1" spans="1:7" s="6" customFormat="1" ht="26.25" customHeight="1" thickBot="1">
      <c r="A1" s="480" t="s">
        <v>595</v>
      </c>
      <c r="B1" s="481"/>
      <c r="C1" s="481"/>
      <c r="D1" s="481"/>
      <c r="E1" s="481"/>
      <c r="F1" s="481"/>
      <c r="G1" s="482"/>
    </row>
    <row r="2" spans="1:7" s="6" customFormat="1" ht="21.75" customHeight="1">
      <c r="A2" s="486" t="s">
        <v>113</v>
      </c>
      <c r="B2" s="487"/>
      <c r="C2" s="487"/>
      <c r="D2" s="487"/>
      <c r="E2" s="487"/>
      <c r="F2" s="488"/>
      <c r="G2" s="489"/>
    </row>
    <row r="3" spans="1:7" ht="141.75" customHeight="1">
      <c r="A3" s="425" t="s">
        <v>0</v>
      </c>
      <c r="B3" s="426" t="s">
        <v>1</v>
      </c>
      <c r="C3" s="426" t="s">
        <v>2</v>
      </c>
      <c r="D3" s="417" t="s">
        <v>107</v>
      </c>
      <c r="E3" s="417" t="s">
        <v>90</v>
      </c>
      <c r="F3" s="417" t="s">
        <v>619</v>
      </c>
      <c r="G3" s="80" t="s">
        <v>108</v>
      </c>
    </row>
    <row r="4" spans="1:7">
      <c r="A4" s="75"/>
      <c r="B4" s="76"/>
      <c r="C4" s="76"/>
      <c r="D4" s="427" t="s">
        <v>109</v>
      </c>
      <c r="E4" s="427" t="s">
        <v>110</v>
      </c>
      <c r="F4" s="428" t="s">
        <v>111</v>
      </c>
      <c r="G4" s="429" t="s">
        <v>112</v>
      </c>
    </row>
    <row r="5" spans="1:7" ht="27.75" customHeight="1">
      <c r="A5" s="434" t="s">
        <v>91</v>
      </c>
      <c r="B5" s="435"/>
      <c r="C5" s="24"/>
      <c r="D5" s="24"/>
      <c r="E5" s="24"/>
      <c r="F5" s="65"/>
      <c r="G5" s="28"/>
    </row>
    <row r="6" spans="1:7" ht="25.5" customHeight="1">
      <c r="A6" s="27" t="s">
        <v>92</v>
      </c>
      <c r="B6" s="23"/>
      <c r="C6" s="24"/>
      <c r="D6" s="24"/>
      <c r="E6" s="24"/>
      <c r="F6" s="65"/>
      <c r="G6" s="28"/>
    </row>
    <row r="7" spans="1:7" ht="89.25" customHeight="1">
      <c r="A7" s="27">
        <v>1</v>
      </c>
      <c r="B7" s="420" t="s">
        <v>93</v>
      </c>
      <c r="C7" s="25" t="s">
        <v>94</v>
      </c>
      <c r="D7" s="25">
        <v>1</v>
      </c>
      <c r="E7" s="25">
        <f>D7*8</f>
        <v>8</v>
      </c>
      <c r="F7" s="66"/>
      <c r="G7" s="29">
        <f>F7*E7</f>
        <v>0</v>
      </c>
    </row>
    <row r="8" spans="1:7">
      <c r="A8" s="27"/>
      <c r="B8" s="26"/>
      <c r="C8" s="25"/>
      <c r="D8" s="25"/>
      <c r="E8" s="25"/>
      <c r="F8" s="66"/>
      <c r="G8" s="29"/>
    </row>
    <row r="9" spans="1:7" ht="74.25" customHeight="1">
      <c r="A9" s="27">
        <v>2</v>
      </c>
      <c r="B9" s="26" t="s">
        <v>95</v>
      </c>
      <c r="C9" s="25" t="s">
        <v>26</v>
      </c>
      <c r="D9" s="25">
        <v>2</v>
      </c>
      <c r="E9" s="25">
        <f t="shared" ref="E9:E16" si="0">D9*8</f>
        <v>16</v>
      </c>
      <c r="F9" s="66"/>
      <c r="G9" s="29">
        <f>F9*E9</f>
        <v>0</v>
      </c>
    </row>
    <row r="10" spans="1:7">
      <c r="A10" s="27"/>
      <c r="B10" s="23"/>
      <c r="C10" s="24"/>
      <c r="D10" s="24"/>
      <c r="E10" s="25"/>
      <c r="F10" s="65"/>
      <c r="G10" s="28"/>
    </row>
    <row r="11" spans="1:7">
      <c r="A11" s="27"/>
      <c r="B11" s="23"/>
      <c r="C11" s="24"/>
      <c r="D11" s="24"/>
      <c r="E11" s="25"/>
      <c r="F11" s="65"/>
      <c r="G11" s="28"/>
    </row>
    <row r="12" spans="1:7" ht="36.75" customHeight="1">
      <c r="A12" s="27"/>
      <c r="B12" s="55" t="s">
        <v>96</v>
      </c>
      <c r="C12" s="56"/>
      <c r="D12" s="56"/>
      <c r="E12" s="25"/>
      <c r="F12" s="67"/>
      <c r="G12" s="29"/>
    </row>
    <row r="13" spans="1:7" ht="23.25" customHeight="1">
      <c r="A13" s="27" t="s">
        <v>97</v>
      </c>
      <c r="B13" s="23"/>
      <c r="C13" s="24"/>
      <c r="D13" s="24"/>
      <c r="E13" s="25"/>
      <c r="F13" s="65"/>
      <c r="G13" s="28"/>
    </row>
    <row r="14" spans="1:7" ht="93" customHeight="1">
      <c r="A14" s="69">
        <v>1</v>
      </c>
      <c r="B14" s="26" t="s">
        <v>93</v>
      </c>
      <c r="C14" s="25" t="s">
        <v>65</v>
      </c>
      <c r="D14" s="25">
        <v>1</v>
      </c>
      <c r="E14" s="25">
        <f t="shared" si="0"/>
        <v>8</v>
      </c>
      <c r="F14" s="66"/>
      <c r="G14" s="29">
        <f>F14*E14</f>
        <v>0</v>
      </c>
    </row>
    <row r="15" spans="1:7">
      <c r="A15" s="69"/>
      <c r="B15" s="23"/>
      <c r="C15" s="25"/>
      <c r="D15" s="25"/>
      <c r="E15" s="25"/>
      <c r="F15" s="66"/>
      <c r="G15" s="29"/>
    </row>
    <row r="16" spans="1:7" ht="81.75" customHeight="1">
      <c r="A16" s="69">
        <v>2</v>
      </c>
      <c r="B16" s="26" t="s">
        <v>98</v>
      </c>
      <c r="C16" s="25" t="s">
        <v>99</v>
      </c>
      <c r="D16" s="25">
        <v>2</v>
      </c>
      <c r="E16" s="25">
        <f t="shared" si="0"/>
        <v>16</v>
      </c>
      <c r="F16" s="66"/>
      <c r="G16" s="29">
        <f>F16*E16</f>
        <v>0</v>
      </c>
    </row>
    <row r="17" spans="1:7" s="6" customFormat="1" ht="39.75" customHeight="1">
      <c r="A17" s="69"/>
      <c r="B17" s="57" t="s">
        <v>100</v>
      </c>
      <c r="C17" s="25"/>
      <c r="D17" s="25"/>
      <c r="E17" s="25"/>
      <c r="F17" s="66"/>
      <c r="G17" s="29"/>
    </row>
    <row r="18" spans="1:7" ht="30.75" customHeight="1">
      <c r="A18" s="27"/>
      <c r="B18" s="71" t="s">
        <v>101</v>
      </c>
      <c r="C18" s="72"/>
      <c r="D18" s="72"/>
      <c r="E18" s="25"/>
      <c r="F18" s="73"/>
      <c r="G18" s="70"/>
    </row>
    <row r="19" spans="1:7" ht="29.25" customHeight="1">
      <c r="A19" s="27"/>
      <c r="B19" s="23" t="s">
        <v>102</v>
      </c>
      <c r="C19" s="24"/>
      <c r="D19" s="24"/>
      <c r="E19" s="25"/>
      <c r="F19" s="65"/>
      <c r="G19" s="28"/>
    </row>
    <row r="20" spans="1:7" ht="40.5" customHeight="1">
      <c r="A20" s="27" t="s">
        <v>103</v>
      </c>
      <c r="B20" s="483" t="s">
        <v>104</v>
      </c>
      <c r="C20" s="483"/>
      <c r="D20" s="483"/>
      <c r="E20" s="483"/>
      <c r="F20" s="484"/>
      <c r="G20" s="485"/>
    </row>
    <row r="21" spans="1:7" ht="22.5" customHeight="1">
      <c r="A21" s="27" t="s">
        <v>105</v>
      </c>
      <c r="B21" s="483" t="s">
        <v>106</v>
      </c>
      <c r="C21" s="483"/>
      <c r="D21" s="483"/>
      <c r="E21" s="483"/>
      <c r="F21" s="484"/>
      <c r="G21" s="485"/>
    </row>
    <row r="22" spans="1:7" ht="15.75" thickBot="1">
      <c r="A22" s="30"/>
      <c r="B22" s="31"/>
      <c r="C22" s="31"/>
      <c r="D22" s="31"/>
      <c r="E22" s="31"/>
      <c r="F22" s="68"/>
      <c r="G22" s="32"/>
    </row>
  </sheetData>
  <sheetProtection password="CC8C" sheet="1" objects="1" scenarios="1"/>
  <mergeCells count="4">
    <mergeCell ref="A1:G1"/>
    <mergeCell ref="B21:G21"/>
    <mergeCell ref="B20:G20"/>
    <mergeCell ref="A2:G2"/>
  </mergeCells>
  <printOptions horizontalCentered="1" verticalCentered="1"/>
  <pageMargins left="0.51181102362204722" right="0.51181102362204722" top="0.55118110236220474" bottom="0.74803149606299213" header="0.31496062992125984" footer="0.31496062992125984"/>
  <pageSetup paperSize="9" scale="74" orientation="landscape" horizontalDpi="300" verticalDpi="300" r:id="rId1"/>
  <rowBreaks count="1" manualBreakCount="1">
    <brk id="15" max="16383" man="1"/>
  </rowBreaks>
</worksheet>
</file>

<file path=xl/worksheets/sheet4.xml><?xml version="1.0" encoding="utf-8"?>
<worksheet xmlns="http://schemas.openxmlformats.org/spreadsheetml/2006/main" xmlns:r="http://schemas.openxmlformats.org/officeDocument/2006/relationships">
  <dimension ref="B1:H56"/>
  <sheetViews>
    <sheetView view="pageBreakPreview" topLeftCell="A46" zoomScale="55" zoomScaleNormal="70" zoomScaleSheetLayoutView="55" workbookViewId="0">
      <selection activeCell="C50" sqref="C50"/>
    </sheetView>
  </sheetViews>
  <sheetFormatPr defaultRowHeight="15"/>
  <cols>
    <col min="1" max="1" width="5.140625" style="6" customWidth="1"/>
    <col min="2" max="2" width="12.140625" style="6" customWidth="1"/>
    <col min="3" max="3" width="68" style="6" customWidth="1"/>
    <col min="4" max="4" width="23.140625" style="6" customWidth="1"/>
    <col min="5" max="5" width="21.140625" style="6" customWidth="1"/>
    <col min="6" max="6" width="24.42578125" style="6" customWidth="1"/>
    <col min="7" max="7" width="20" style="6" customWidth="1"/>
    <col min="8" max="8" width="29.140625" style="6" customWidth="1"/>
    <col min="9" max="16384" width="9.140625" style="6"/>
  </cols>
  <sheetData>
    <row r="1" spans="2:8" ht="15.75" thickBot="1"/>
    <row r="2" spans="2:8" ht="15.75" thickBot="1">
      <c r="B2" s="495" t="s">
        <v>595</v>
      </c>
      <c r="C2" s="496"/>
      <c r="D2" s="496"/>
      <c r="E2" s="496"/>
      <c r="F2" s="496"/>
      <c r="G2" s="496"/>
      <c r="H2" s="497"/>
    </row>
    <row r="3" spans="2:8" ht="17.25" customHeight="1">
      <c r="B3" s="498" t="s">
        <v>621</v>
      </c>
      <c r="C3" s="499"/>
      <c r="D3" s="499"/>
      <c r="E3" s="499"/>
      <c r="F3" s="499"/>
      <c r="G3" s="500"/>
      <c r="H3" s="501"/>
    </row>
    <row r="4" spans="2:8" ht="0.75" customHeight="1">
      <c r="B4" s="27"/>
      <c r="C4" s="24"/>
      <c r="D4" s="24"/>
      <c r="E4" s="24"/>
      <c r="F4" s="24"/>
      <c r="G4" s="65"/>
      <c r="H4" s="28"/>
    </row>
    <row r="5" spans="2:8" hidden="1">
      <c r="B5" s="27"/>
      <c r="C5" s="24"/>
      <c r="D5" s="24"/>
      <c r="E5" s="24"/>
      <c r="F5" s="24"/>
      <c r="G5" s="65"/>
      <c r="H5" s="28"/>
    </row>
    <row r="6" spans="2:8" ht="18" customHeight="1">
      <c r="B6" s="502" t="s">
        <v>115</v>
      </c>
      <c r="C6" s="503" t="s">
        <v>116</v>
      </c>
      <c r="D6" s="505" t="s">
        <v>2</v>
      </c>
      <c r="E6" s="505" t="s">
        <v>117</v>
      </c>
      <c r="F6" s="503" t="s">
        <v>118</v>
      </c>
      <c r="G6" s="506" t="s">
        <v>619</v>
      </c>
      <c r="H6" s="508" t="s">
        <v>119</v>
      </c>
    </row>
    <row r="7" spans="2:8" ht="100.5" customHeight="1">
      <c r="B7" s="502"/>
      <c r="C7" s="504"/>
      <c r="D7" s="505"/>
      <c r="E7" s="505"/>
      <c r="F7" s="504"/>
      <c r="G7" s="507"/>
      <c r="H7" s="509"/>
    </row>
    <row r="8" spans="2:8" ht="26.25" customHeight="1">
      <c r="B8" s="81"/>
      <c r="C8" s="82"/>
      <c r="D8" s="83"/>
      <c r="E8" s="83" t="s">
        <v>109</v>
      </c>
      <c r="F8" s="82" t="s">
        <v>110</v>
      </c>
      <c r="G8" s="84" t="s">
        <v>111</v>
      </c>
      <c r="H8" s="85" t="s">
        <v>112</v>
      </c>
    </row>
    <row r="9" spans="2:8" ht="18">
      <c r="B9" s="490" t="s">
        <v>120</v>
      </c>
      <c r="C9" s="491"/>
      <c r="D9" s="491"/>
      <c r="E9" s="491"/>
      <c r="F9" s="491"/>
      <c r="G9" s="492"/>
      <c r="H9" s="493"/>
    </row>
    <row r="10" spans="2:8" ht="47.25" customHeight="1">
      <c r="B10" s="86">
        <v>1</v>
      </c>
      <c r="C10" s="87" t="s">
        <v>121</v>
      </c>
      <c r="D10" s="88"/>
      <c r="E10" s="88"/>
      <c r="F10" s="88"/>
      <c r="G10" s="59"/>
      <c r="H10" s="38"/>
    </row>
    <row r="11" spans="2:8" ht="216.75" customHeight="1">
      <c r="B11" s="494">
        <v>1.1000000000000001</v>
      </c>
      <c r="C11" s="89" t="s">
        <v>122</v>
      </c>
      <c r="D11" s="88"/>
      <c r="E11" s="88"/>
      <c r="F11" s="88"/>
      <c r="G11" s="59"/>
      <c r="H11" s="38"/>
    </row>
    <row r="12" spans="2:8" ht="24" customHeight="1">
      <c r="B12" s="494"/>
      <c r="C12" s="89" t="s">
        <v>123</v>
      </c>
      <c r="D12" s="90" t="s">
        <v>124</v>
      </c>
      <c r="E12" s="90">
        <f>220</f>
        <v>220</v>
      </c>
      <c r="F12" s="90">
        <f>E12*6</f>
        <v>1320</v>
      </c>
      <c r="G12" s="91"/>
      <c r="H12" s="92">
        <f>F12*G12</f>
        <v>0</v>
      </c>
    </row>
    <row r="13" spans="2:8" ht="306" customHeight="1">
      <c r="B13" s="494">
        <v>1.2</v>
      </c>
      <c r="C13" s="89" t="s">
        <v>125</v>
      </c>
      <c r="D13" s="90"/>
      <c r="E13" s="90"/>
      <c r="F13" s="90"/>
      <c r="G13" s="59"/>
      <c r="H13" s="38"/>
    </row>
    <row r="14" spans="2:8" ht="18">
      <c r="B14" s="494"/>
      <c r="C14" s="89" t="s">
        <v>123</v>
      </c>
      <c r="D14" s="90" t="s">
        <v>126</v>
      </c>
      <c r="E14" s="90">
        <v>165</v>
      </c>
      <c r="F14" s="90">
        <f>E14*6</f>
        <v>990</v>
      </c>
      <c r="G14" s="91"/>
      <c r="H14" s="92">
        <f>F14*G14</f>
        <v>0</v>
      </c>
    </row>
    <row r="15" spans="2:8" ht="342">
      <c r="B15" s="494">
        <v>1.3</v>
      </c>
      <c r="C15" s="89" t="s">
        <v>125</v>
      </c>
      <c r="D15" s="90"/>
      <c r="E15" s="90"/>
      <c r="F15" s="90"/>
      <c r="G15" s="59"/>
      <c r="H15" s="38"/>
    </row>
    <row r="16" spans="2:8" ht="18">
      <c r="B16" s="494"/>
      <c r="C16" s="89" t="s">
        <v>127</v>
      </c>
      <c r="D16" s="90" t="s">
        <v>126</v>
      </c>
      <c r="E16" s="90">
        <f>5</f>
        <v>5</v>
      </c>
      <c r="F16" s="90">
        <f>E16*6</f>
        <v>30</v>
      </c>
      <c r="G16" s="91"/>
      <c r="H16" s="92">
        <f>F16*G16</f>
        <v>0</v>
      </c>
    </row>
    <row r="17" spans="2:8" ht="131.25" customHeight="1">
      <c r="B17" s="93">
        <v>1.4</v>
      </c>
      <c r="C17" s="94" t="s">
        <v>128</v>
      </c>
      <c r="D17" s="95" t="s">
        <v>126</v>
      </c>
      <c r="E17" s="90">
        <v>125</v>
      </c>
      <c r="F17" s="90">
        <f>E17*6</f>
        <v>750</v>
      </c>
      <c r="G17" s="96"/>
      <c r="H17" s="92">
        <f>F17*G17</f>
        <v>0</v>
      </c>
    </row>
    <row r="18" spans="2:8" ht="186" customHeight="1">
      <c r="B18" s="93">
        <v>1.5</v>
      </c>
      <c r="C18" s="94" t="s">
        <v>129</v>
      </c>
      <c r="D18" s="95" t="s">
        <v>126</v>
      </c>
      <c r="E18" s="90">
        <f>10</f>
        <v>10</v>
      </c>
      <c r="F18" s="90">
        <f>E18*6</f>
        <v>60</v>
      </c>
      <c r="G18" s="91"/>
      <c r="H18" s="92">
        <f>F18*G18</f>
        <v>0</v>
      </c>
    </row>
    <row r="19" spans="2:8" ht="30.75" customHeight="1">
      <c r="B19" s="97">
        <v>2</v>
      </c>
      <c r="C19" s="87" t="s">
        <v>130</v>
      </c>
      <c r="D19" s="90"/>
      <c r="E19" s="90"/>
      <c r="F19" s="90"/>
      <c r="G19" s="59"/>
      <c r="H19" s="38"/>
    </row>
    <row r="20" spans="2:8" ht="96" customHeight="1">
      <c r="B20" s="98">
        <v>2.1</v>
      </c>
      <c r="C20" s="94" t="s">
        <v>131</v>
      </c>
      <c r="D20" s="90"/>
      <c r="E20" s="90"/>
      <c r="F20" s="90"/>
      <c r="G20" s="59"/>
      <c r="H20" s="38"/>
    </row>
    <row r="21" spans="2:8" ht="50.25" customHeight="1">
      <c r="B21" s="93" t="s">
        <v>132</v>
      </c>
      <c r="C21" s="94" t="s">
        <v>133</v>
      </c>
      <c r="D21" s="90" t="s">
        <v>126</v>
      </c>
      <c r="E21" s="90">
        <v>5</v>
      </c>
      <c r="F21" s="90">
        <f>E21*6</f>
        <v>30</v>
      </c>
      <c r="G21" s="91"/>
      <c r="H21" s="92">
        <f>F21*G21</f>
        <v>0</v>
      </c>
    </row>
    <row r="22" spans="2:8" ht="63.75" customHeight="1">
      <c r="B22" s="93" t="s">
        <v>134</v>
      </c>
      <c r="C22" s="94" t="s">
        <v>135</v>
      </c>
      <c r="D22" s="90" t="s">
        <v>126</v>
      </c>
      <c r="E22" s="90">
        <v>21</v>
      </c>
      <c r="F22" s="90">
        <f>E22*6</f>
        <v>126</v>
      </c>
      <c r="G22" s="91"/>
      <c r="H22" s="92">
        <f>F22*G22</f>
        <v>0</v>
      </c>
    </row>
    <row r="23" spans="2:8" ht="34.5" customHeight="1">
      <c r="B23" s="97">
        <v>3</v>
      </c>
      <c r="C23" s="87" t="s">
        <v>136</v>
      </c>
      <c r="D23" s="90"/>
      <c r="E23" s="90"/>
      <c r="F23" s="90"/>
      <c r="G23" s="59"/>
      <c r="H23" s="38"/>
    </row>
    <row r="24" spans="2:8" ht="25.5" customHeight="1">
      <c r="B24" s="93">
        <v>3.1</v>
      </c>
      <c r="C24" s="87" t="s">
        <v>137</v>
      </c>
      <c r="D24" s="90"/>
      <c r="E24" s="90"/>
      <c r="F24" s="90"/>
      <c r="G24" s="59"/>
      <c r="H24" s="38"/>
    </row>
    <row r="25" spans="2:8" ht="36">
      <c r="B25" s="93" t="s">
        <v>109</v>
      </c>
      <c r="C25" s="89" t="s">
        <v>138</v>
      </c>
      <c r="D25" s="99"/>
      <c r="E25" s="100"/>
      <c r="F25" s="100"/>
      <c r="G25" s="101"/>
      <c r="H25" s="102"/>
    </row>
    <row r="26" spans="2:8" ht="36">
      <c r="B26" s="103">
        <v>1</v>
      </c>
      <c r="C26" s="89" t="s">
        <v>139</v>
      </c>
      <c r="D26" s="90" t="s">
        <v>124</v>
      </c>
      <c r="E26" s="90">
        <v>25</v>
      </c>
      <c r="F26" s="90">
        <f>E26*6</f>
        <v>150</v>
      </c>
      <c r="G26" s="91"/>
      <c r="H26" s="92">
        <f>F26*G26</f>
        <v>0</v>
      </c>
    </row>
    <row r="27" spans="2:8" ht="36">
      <c r="B27" s="103">
        <v>2</v>
      </c>
      <c r="C27" s="89" t="s">
        <v>140</v>
      </c>
      <c r="D27" s="90" t="s">
        <v>124</v>
      </c>
      <c r="E27" s="90">
        <v>30</v>
      </c>
      <c r="F27" s="90">
        <f>E27*6</f>
        <v>180</v>
      </c>
      <c r="G27" s="91"/>
      <c r="H27" s="92">
        <f>F27*G27</f>
        <v>0</v>
      </c>
    </row>
    <row r="28" spans="2:8" ht="18">
      <c r="B28" s="93">
        <v>3.2</v>
      </c>
      <c r="C28" s="87" t="s">
        <v>141</v>
      </c>
      <c r="D28" s="90"/>
      <c r="E28" s="90"/>
      <c r="F28" s="90"/>
      <c r="G28" s="59"/>
      <c r="H28" s="38"/>
    </row>
    <row r="29" spans="2:8" ht="126">
      <c r="B29" s="103" t="s">
        <v>109</v>
      </c>
      <c r="C29" s="89" t="s">
        <v>142</v>
      </c>
      <c r="D29" s="90" t="s">
        <v>143</v>
      </c>
      <c r="E29" s="90">
        <v>2.5</v>
      </c>
      <c r="F29" s="90">
        <f>E29*6</f>
        <v>15</v>
      </c>
      <c r="G29" s="91"/>
      <c r="H29" s="92">
        <f>F29*G29</f>
        <v>0</v>
      </c>
    </row>
    <row r="30" spans="2:8" ht="18">
      <c r="B30" s="93">
        <v>3.3</v>
      </c>
      <c r="C30" s="87" t="s">
        <v>144</v>
      </c>
      <c r="D30" s="90"/>
      <c r="E30" s="90"/>
      <c r="F30" s="90"/>
      <c r="G30" s="59"/>
      <c r="H30" s="38"/>
    </row>
    <row r="31" spans="2:8" ht="309.75" customHeight="1">
      <c r="B31" s="103" t="s">
        <v>109</v>
      </c>
      <c r="C31" s="89" t="s">
        <v>145</v>
      </c>
      <c r="D31" s="5"/>
      <c r="E31" s="5"/>
      <c r="F31" s="5"/>
      <c r="G31" s="59"/>
    </row>
    <row r="32" spans="2:8" ht="18">
      <c r="B32" s="103">
        <v>1</v>
      </c>
      <c r="C32" s="89" t="s">
        <v>146</v>
      </c>
      <c r="D32" s="90" t="s">
        <v>126</v>
      </c>
      <c r="E32" s="90">
        <v>32</v>
      </c>
      <c r="F32" s="90">
        <f>E32*6</f>
        <v>192</v>
      </c>
      <c r="G32" s="91"/>
      <c r="H32" s="92">
        <f>F32*G32</f>
        <v>0</v>
      </c>
    </row>
    <row r="33" spans="2:8" ht="18">
      <c r="B33" s="103">
        <v>2</v>
      </c>
      <c r="C33" s="89" t="s">
        <v>147</v>
      </c>
      <c r="D33" s="90" t="s">
        <v>126</v>
      </c>
      <c r="E33" s="90">
        <v>13</v>
      </c>
      <c r="F33" s="90">
        <f>E33*6</f>
        <v>78</v>
      </c>
      <c r="G33" s="91"/>
      <c r="H33" s="92">
        <f>F33*G33</f>
        <v>0</v>
      </c>
    </row>
    <row r="34" spans="2:8" ht="144" customHeight="1">
      <c r="B34" s="93">
        <v>3.4</v>
      </c>
      <c r="C34" s="104" t="s">
        <v>148</v>
      </c>
      <c r="D34" s="90" t="s">
        <v>149</v>
      </c>
      <c r="E34" s="90">
        <f>40</f>
        <v>40</v>
      </c>
      <c r="F34" s="90">
        <f>E34*6</f>
        <v>240</v>
      </c>
      <c r="G34" s="91"/>
      <c r="H34" s="92">
        <f>F34*G34</f>
        <v>0</v>
      </c>
    </row>
    <row r="35" spans="2:8" ht="18">
      <c r="B35" s="105">
        <v>4</v>
      </c>
      <c r="C35" s="87" t="s">
        <v>150</v>
      </c>
      <c r="D35" s="5"/>
      <c r="E35" s="5"/>
      <c r="F35" s="5"/>
      <c r="G35" s="59"/>
      <c r="H35" s="38"/>
    </row>
    <row r="36" spans="2:8" ht="126">
      <c r="B36" s="494">
        <v>4.0999999999999996</v>
      </c>
      <c r="C36" s="89" t="s">
        <v>151</v>
      </c>
      <c r="D36" s="5"/>
      <c r="E36" s="106"/>
      <c r="F36" s="106"/>
      <c r="G36" s="59"/>
      <c r="H36" s="38"/>
    </row>
    <row r="37" spans="2:8" ht="18">
      <c r="B37" s="494"/>
      <c r="C37" s="107" t="s">
        <v>152</v>
      </c>
      <c r="D37" s="90" t="s">
        <v>126</v>
      </c>
      <c r="E37" s="90">
        <v>5</v>
      </c>
      <c r="F37" s="90">
        <f>E37*6</f>
        <v>30</v>
      </c>
      <c r="G37" s="91"/>
      <c r="H37" s="92">
        <f>F37*G37</f>
        <v>0</v>
      </c>
    </row>
    <row r="38" spans="2:8" ht="18">
      <c r="B38" s="494"/>
      <c r="C38" s="107" t="s">
        <v>153</v>
      </c>
      <c r="D38" s="90" t="s">
        <v>126</v>
      </c>
      <c r="E38" s="90">
        <v>5</v>
      </c>
      <c r="F38" s="90">
        <f>E38*6</f>
        <v>30</v>
      </c>
      <c r="G38" s="91"/>
      <c r="H38" s="92">
        <f>F38*G38</f>
        <v>0</v>
      </c>
    </row>
    <row r="39" spans="2:8" ht="18">
      <c r="B39" s="105">
        <v>5</v>
      </c>
      <c r="C39" s="87" t="s">
        <v>154</v>
      </c>
      <c r="D39" s="90"/>
      <c r="E39" s="90"/>
      <c r="F39" s="90"/>
      <c r="G39" s="59"/>
      <c r="H39" s="38"/>
    </row>
    <row r="40" spans="2:8" ht="54">
      <c r="B40" s="93">
        <v>5.0999999999999996</v>
      </c>
      <c r="C40" s="89" t="s">
        <v>155</v>
      </c>
      <c r="D40" s="90" t="s">
        <v>124</v>
      </c>
      <c r="E40" s="90">
        <v>50</v>
      </c>
      <c r="F40" s="90">
        <f>E40*6</f>
        <v>300</v>
      </c>
      <c r="G40" s="91"/>
      <c r="H40" s="92">
        <f>F40*G40</f>
        <v>0</v>
      </c>
    </row>
    <row r="41" spans="2:8" ht="90">
      <c r="B41" s="93">
        <v>5.2</v>
      </c>
      <c r="C41" s="89" t="s">
        <v>156</v>
      </c>
      <c r="D41" s="90" t="s">
        <v>124</v>
      </c>
      <c r="E41" s="90">
        <v>240</v>
      </c>
      <c r="F41" s="90">
        <f>E41*6</f>
        <v>1440</v>
      </c>
      <c r="G41" s="91"/>
      <c r="H41" s="92">
        <f>F41*G41</f>
        <v>0</v>
      </c>
    </row>
    <row r="42" spans="2:8" ht="18">
      <c r="B42" s="105">
        <v>6</v>
      </c>
      <c r="C42" s="87" t="s">
        <v>157</v>
      </c>
      <c r="D42" s="90"/>
      <c r="E42" s="90"/>
      <c r="F42" s="90"/>
      <c r="G42" s="59"/>
      <c r="H42" s="38"/>
    </row>
    <row r="43" spans="2:8" ht="90">
      <c r="B43" s="93">
        <v>6.1</v>
      </c>
      <c r="C43" s="89" t="s">
        <v>158</v>
      </c>
      <c r="D43" s="90"/>
      <c r="E43" s="90"/>
      <c r="F43" s="90"/>
      <c r="G43" s="59"/>
      <c r="H43" s="38"/>
    </row>
    <row r="44" spans="2:8" ht="54">
      <c r="B44" s="93">
        <v>6.2</v>
      </c>
      <c r="C44" s="89" t="s">
        <v>159</v>
      </c>
      <c r="D44" s="108" t="s">
        <v>160</v>
      </c>
      <c r="E44" s="90">
        <v>100</v>
      </c>
      <c r="F44" s="90">
        <f>E44*6</f>
        <v>600</v>
      </c>
      <c r="G44" s="91"/>
      <c r="H44" s="92">
        <f>F44*G44</f>
        <v>0</v>
      </c>
    </row>
    <row r="45" spans="2:8" ht="154.5" customHeight="1">
      <c r="B45" s="93">
        <v>6.3</v>
      </c>
      <c r="C45" s="89" t="s">
        <v>161</v>
      </c>
      <c r="D45" s="108" t="s">
        <v>160</v>
      </c>
      <c r="E45" s="90">
        <f>42</f>
        <v>42</v>
      </c>
      <c r="F45" s="90">
        <f>E45*6</f>
        <v>252</v>
      </c>
      <c r="G45" s="91"/>
      <c r="H45" s="92">
        <f>F45*G45</f>
        <v>0</v>
      </c>
    </row>
    <row r="46" spans="2:8" ht="18">
      <c r="B46" s="105">
        <v>7</v>
      </c>
      <c r="C46" s="87" t="s">
        <v>162</v>
      </c>
      <c r="D46" s="90"/>
      <c r="E46" s="5"/>
      <c r="F46" s="5"/>
      <c r="G46" s="59"/>
      <c r="H46" s="38"/>
    </row>
    <row r="47" spans="2:8" ht="181.5" customHeight="1">
      <c r="B47" s="93">
        <v>7.1</v>
      </c>
      <c r="C47" s="109" t="s">
        <v>163</v>
      </c>
      <c r="D47" s="110" t="s">
        <v>124</v>
      </c>
      <c r="E47" s="90">
        <f>175</f>
        <v>175</v>
      </c>
      <c r="F47" s="90">
        <f>E47*6</f>
        <v>1050</v>
      </c>
      <c r="G47" s="91"/>
      <c r="H47" s="92">
        <f>F47*G47</f>
        <v>0</v>
      </c>
    </row>
    <row r="48" spans="2:8" ht="15.75">
      <c r="B48" s="111"/>
      <c r="C48" s="112"/>
      <c r="D48" s="5"/>
      <c r="E48" s="5"/>
      <c r="F48" s="5"/>
      <c r="G48" s="59"/>
      <c r="H48" s="38"/>
    </row>
    <row r="49" spans="2:8" ht="18">
      <c r="B49" s="105">
        <v>8</v>
      </c>
      <c r="C49" s="87" t="s">
        <v>164</v>
      </c>
      <c r="D49" s="5"/>
      <c r="E49" s="5"/>
      <c r="F49" s="5"/>
      <c r="G49" s="59"/>
      <c r="H49" s="38"/>
    </row>
    <row r="50" spans="2:8" ht="159.75" customHeight="1">
      <c r="B50" s="105">
        <v>8.1</v>
      </c>
      <c r="C50" s="113" t="s">
        <v>165</v>
      </c>
      <c r="D50" s="90" t="s">
        <v>124</v>
      </c>
      <c r="E50" s="90">
        <v>115</v>
      </c>
      <c r="F50" s="90">
        <f>E50*6</f>
        <v>690</v>
      </c>
      <c r="G50" s="91"/>
      <c r="H50" s="92">
        <f>F50*G50</f>
        <v>0</v>
      </c>
    </row>
    <row r="51" spans="2:8" ht="18">
      <c r="B51" s="105">
        <v>9</v>
      </c>
      <c r="C51" s="114" t="s">
        <v>166</v>
      </c>
      <c r="D51" s="90"/>
      <c r="E51" s="90"/>
      <c r="F51" s="90"/>
      <c r="G51" s="115"/>
      <c r="H51" s="116"/>
    </row>
    <row r="52" spans="2:8" ht="144">
      <c r="B52" s="105">
        <v>9.1</v>
      </c>
      <c r="C52" s="113" t="s">
        <v>167</v>
      </c>
      <c r="D52" s="90" t="s">
        <v>124</v>
      </c>
      <c r="E52" s="90">
        <v>100</v>
      </c>
      <c r="F52" s="90">
        <f>E52*6</f>
        <v>600</v>
      </c>
      <c r="G52" s="91"/>
      <c r="H52" s="92">
        <f>F52*G52</f>
        <v>0</v>
      </c>
    </row>
    <row r="53" spans="2:8" ht="38.25" customHeight="1">
      <c r="B53" s="105">
        <v>10</v>
      </c>
      <c r="C53" s="87" t="s">
        <v>168</v>
      </c>
      <c r="D53" s="108"/>
      <c r="E53" s="117"/>
      <c r="F53" s="117"/>
      <c r="G53" s="59"/>
      <c r="H53" s="38"/>
    </row>
    <row r="54" spans="2:8" ht="108">
      <c r="B54" s="93">
        <v>10.1</v>
      </c>
      <c r="C54" s="89" t="s">
        <v>169</v>
      </c>
      <c r="D54" s="90" t="s">
        <v>126</v>
      </c>
      <c r="E54" s="117">
        <v>45</v>
      </c>
      <c r="F54" s="117">
        <f>E54*6</f>
        <v>270</v>
      </c>
      <c r="G54" s="91"/>
      <c r="H54" s="92">
        <f>F54*G54</f>
        <v>0</v>
      </c>
    </row>
    <row r="55" spans="2:8" ht="108.75" customHeight="1">
      <c r="B55" s="93">
        <v>10.199999999999999</v>
      </c>
      <c r="C55" s="89" t="s">
        <v>170</v>
      </c>
      <c r="D55" s="90" t="s">
        <v>126</v>
      </c>
      <c r="E55" s="117">
        <f>2</f>
        <v>2</v>
      </c>
      <c r="F55" s="117">
        <f>E55*6</f>
        <v>12</v>
      </c>
      <c r="G55" s="91"/>
      <c r="H55" s="92">
        <f>F55*G55</f>
        <v>0</v>
      </c>
    </row>
    <row r="56" spans="2:8" ht="55.5" customHeight="1" thickBot="1">
      <c r="B56" s="118"/>
      <c r="C56" s="119" t="s">
        <v>171</v>
      </c>
      <c r="D56" s="119"/>
      <c r="E56" s="119"/>
      <c r="F56" s="119"/>
      <c r="G56" s="120"/>
      <c r="H56" s="121"/>
    </row>
  </sheetData>
  <sheetProtection password="CC8C" sheet="1" objects="1" scenarios="1"/>
  <mergeCells count="14">
    <mergeCell ref="B2:H2"/>
    <mergeCell ref="B3:H3"/>
    <mergeCell ref="B6:B7"/>
    <mergeCell ref="C6:C7"/>
    <mergeCell ref="D6:D7"/>
    <mergeCell ref="E6:E7"/>
    <mergeCell ref="F6:F7"/>
    <mergeCell ref="G6:G7"/>
    <mergeCell ref="H6:H7"/>
    <mergeCell ref="B9:H9"/>
    <mergeCell ref="B11:B12"/>
    <mergeCell ref="B13:B14"/>
    <mergeCell ref="B15:B16"/>
    <mergeCell ref="B36:B38"/>
  </mergeCells>
  <printOptions horizontalCentered="1" verticalCentered="1"/>
  <pageMargins left="0.7" right="0.7" top="0.75" bottom="0.75" header="0.3" footer="0.3"/>
  <pageSetup paperSize="9" scale="28" orientation="landscape" horizontalDpi="300" verticalDpi="300" r:id="rId1"/>
  <rowBreaks count="2" manualBreakCount="2">
    <brk id="22" max="16383" man="1"/>
    <brk id="48" max="16383" man="1"/>
  </rowBreaks>
</worksheet>
</file>

<file path=xl/worksheets/sheet5.xml><?xml version="1.0" encoding="utf-8"?>
<worksheet xmlns="http://schemas.openxmlformats.org/spreadsheetml/2006/main" xmlns:r="http://schemas.openxmlformats.org/officeDocument/2006/relationships">
  <dimension ref="B1:I78"/>
  <sheetViews>
    <sheetView view="pageBreakPreview" topLeftCell="A66" zoomScale="70" zoomScaleNormal="70" zoomScaleSheetLayoutView="70" workbookViewId="0">
      <selection activeCell="G67" sqref="G67"/>
    </sheetView>
  </sheetViews>
  <sheetFormatPr defaultRowHeight="15"/>
  <cols>
    <col min="1" max="1" width="5.140625" style="6" customWidth="1"/>
    <col min="2" max="2" width="9.140625" style="6"/>
    <col min="3" max="3" width="5" style="6" customWidth="1"/>
    <col min="4" max="4" width="66.42578125" style="6" customWidth="1"/>
    <col min="5" max="5" width="12" style="6" customWidth="1"/>
    <col min="6" max="6" width="17.140625" style="6" customWidth="1"/>
    <col min="7" max="7" width="23.28515625" style="6" customWidth="1"/>
    <col min="8" max="8" width="17.28515625" style="6" customWidth="1"/>
    <col min="9" max="9" width="26.42578125" style="6" customWidth="1"/>
    <col min="10" max="16384" width="9.140625" style="6"/>
  </cols>
  <sheetData>
    <row r="1" spans="2:9" ht="15.75" thickBot="1"/>
    <row r="2" spans="2:9" ht="18" customHeight="1" thickBot="1">
      <c r="B2" s="495" t="s">
        <v>595</v>
      </c>
      <c r="C2" s="496"/>
      <c r="D2" s="496"/>
      <c r="E2" s="496"/>
      <c r="F2" s="496"/>
      <c r="G2" s="496"/>
      <c r="H2" s="496"/>
      <c r="I2" s="497"/>
    </row>
    <row r="3" spans="2:9" ht="23.25" customHeight="1" thickBot="1">
      <c r="B3" s="557" t="s">
        <v>622</v>
      </c>
      <c r="C3" s="558"/>
      <c r="D3" s="558"/>
      <c r="E3" s="558"/>
      <c r="F3" s="558"/>
      <c r="G3" s="558"/>
      <c r="H3" s="559"/>
      <c r="I3" s="560"/>
    </row>
    <row r="4" spans="2:9" ht="15" customHeight="1">
      <c r="B4" s="561" t="s">
        <v>0</v>
      </c>
      <c r="C4" s="562"/>
      <c r="D4" s="562" t="s">
        <v>1</v>
      </c>
      <c r="E4" s="562" t="s">
        <v>2</v>
      </c>
      <c r="F4" s="567" t="s">
        <v>221</v>
      </c>
      <c r="G4" s="567" t="s">
        <v>173</v>
      </c>
      <c r="H4" s="569" t="s">
        <v>619</v>
      </c>
      <c r="I4" s="571" t="s">
        <v>119</v>
      </c>
    </row>
    <row r="5" spans="2:9" ht="99.75" customHeight="1">
      <c r="B5" s="563"/>
      <c r="C5" s="564"/>
      <c r="D5" s="564"/>
      <c r="E5" s="564"/>
      <c r="F5" s="568"/>
      <c r="G5" s="568"/>
      <c r="H5" s="570"/>
      <c r="I5" s="572"/>
    </row>
    <row r="6" spans="2:9" ht="23.25" customHeight="1" thickBot="1">
      <c r="B6" s="565"/>
      <c r="C6" s="566"/>
      <c r="D6" s="430"/>
      <c r="E6" s="430"/>
      <c r="F6" s="431" t="s">
        <v>109</v>
      </c>
      <c r="G6" s="431" t="s">
        <v>110</v>
      </c>
      <c r="H6" s="436" t="s">
        <v>111</v>
      </c>
      <c r="I6" s="437" t="s">
        <v>112</v>
      </c>
    </row>
    <row r="7" spans="2:9">
      <c r="B7" s="545" t="s">
        <v>222</v>
      </c>
      <c r="C7" s="546"/>
      <c r="D7" s="546"/>
      <c r="E7" s="546"/>
      <c r="F7" s="546"/>
      <c r="G7" s="546"/>
      <c r="H7" s="547"/>
      <c r="I7" s="548"/>
    </row>
    <row r="8" spans="2:9">
      <c r="B8" s="549" t="s">
        <v>223</v>
      </c>
      <c r="C8" s="550"/>
      <c r="D8" s="550"/>
      <c r="E8" s="550"/>
      <c r="F8" s="550"/>
      <c r="G8" s="550"/>
      <c r="H8" s="551"/>
      <c r="I8" s="552"/>
    </row>
    <row r="9" spans="2:9">
      <c r="B9" s="185">
        <v>1</v>
      </c>
      <c r="C9" s="514" t="s">
        <v>224</v>
      </c>
      <c r="D9" s="514"/>
      <c r="E9" s="151" t="s">
        <v>6</v>
      </c>
      <c r="F9" s="151" t="s">
        <v>6</v>
      </c>
      <c r="G9" s="151"/>
      <c r="H9" s="152"/>
      <c r="I9" s="153"/>
    </row>
    <row r="10" spans="2:9" ht="45">
      <c r="B10" s="553"/>
      <c r="C10" s="186" t="s">
        <v>188</v>
      </c>
      <c r="D10" s="187" t="s">
        <v>225</v>
      </c>
      <c r="E10" s="188" t="s">
        <v>226</v>
      </c>
      <c r="F10" s="189">
        <v>5</v>
      </c>
      <c r="G10" s="189">
        <f>6*F10</f>
        <v>30</v>
      </c>
      <c r="H10" s="190"/>
      <c r="I10" s="191">
        <f>H10*G10</f>
        <v>0</v>
      </c>
    </row>
    <row r="11" spans="2:9" ht="93.75" customHeight="1">
      <c r="B11" s="553"/>
      <c r="C11" s="186" t="s">
        <v>227</v>
      </c>
      <c r="D11" s="187" t="s">
        <v>228</v>
      </c>
      <c r="E11" s="192" t="s">
        <v>226</v>
      </c>
      <c r="F11" s="189">
        <v>5</v>
      </c>
      <c r="G11" s="189">
        <f>F11*6</f>
        <v>30</v>
      </c>
      <c r="H11" s="190"/>
      <c r="I11" s="191">
        <f>H11*G11</f>
        <v>0</v>
      </c>
    </row>
    <row r="12" spans="2:9" ht="39.75" customHeight="1">
      <c r="B12" s="553"/>
      <c r="C12" s="186" t="s">
        <v>229</v>
      </c>
      <c r="D12" s="187" t="s">
        <v>230</v>
      </c>
      <c r="E12" s="192" t="s">
        <v>226</v>
      </c>
      <c r="F12" s="189">
        <v>5</v>
      </c>
      <c r="G12" s="189">
        <f>F12*6</f>
        <v>30</v>
      </c>
      <c r="H12" s="190"/>
      <c r="I12" s="191">
        <f>H12*G12</f>
        <v>0</v>
      </c>
    </row>
    <row r="13" spans="2:9" ht="30">
      <c r="B13" s="553"/>
      <c r="C13" s="186" t="s">
        <v>231</v>
      </c>
      <c r="D13" s="193" t="s">
        <v>232</v>
      </c>
      <c r="E13" s="192" t="s">
        <v>233</v>
      </c>
      <c r="F13" s="189">
        <v>1</v>
      </c>
      <c r="G13" s="189">
        <f>F13*6</f>
        <v>6</v>
      </c>
      <c r="H13" s="190"/>
      <c r="I13" s="191">
        <f>H13*G13</f>
        <v>0</v>
      </c>
    </row>
    <row r="14" spans="2:9" ht="15.75">
      <c r="B14" s="553"/>
      <c r="C14" s="554"/>
      <c r="D14" s="554"/>
      <c r="E14" s="554"/>
      <c r="F14" s="554"/>
      <c r="G14" s="554"/>
      <c r="H14" s="555"/>
      <c r="I14" s="556"/>
    </row>
    <row r="15" spans="2:9" ht="15.75">
      <c r="B15" s="194">
        <v>2</v>
      </c>
      <c r="C15" s="514" t="s">
        <v>234</v>
      </c>
      <c r="D15" s="514"/>
      <c r="E15" s="188" t="s">
        <v>26</v>
      </c>
      <c r="F15" s="189">
        <v>5</v>
      </c>
      <c r="G15" s="189">
        <f>6*F15</f>
        <v>30</v>
      </c>
      <c r="H15" s="190"/>
      <c r="I15" s="191">
        <f>H15*G15</f>
        <v>0</v>
      </c>
    </row>
    <row r="16" spans="2:9">
      <c r="B16" s="520">
        <v>3</v>
      </c>
      <c r="C16" s="525" t="s">
        <v>235</v>
      </c>
      <c r="D16" s="525"/>
      <c r="E16" s="188"/>
      <c r="F16" s="189"/>
      <c r="G16" s="189"/>
      <c r="H16" s="195"/>
      <c r="I16" s="196"/>
    </row>
    <row r="17" spans="2:9">
      <c r="B17" s="520"/>
      <c r="C17" s="186" t="s">
        <v>188</v>
      </c>
      <c r="D17" s="187" t="s">
        <v>236</v>
      </c>
      <c r="E17" s="188" t="s">
        <v>237</v>
      </c>
      <c r="F17" s="189">
        <v>80</v>
      </c>
      <c r="G17" s="189">
        <f>F17*6</f>
        <v>480</v>
      </c>
      <c r="H17" s="190"/>
      <c r="I17" s="191">
        <f t="shared" ref="I17:I20" si="0">H17*G17</f>
        <v>0</v>
      </c>
    </row>
    <row r="18" spans="2:9">
      <c r="B18" s="520"/>
      <c r="C18" s="186" t="s">
        <v>227</v>
      </c>
      <c r="D18" s="197" t="s">
        <v>238</v>
      </c>
      <c r="E18" s="188" t="s">
        <v>237</v>
      </c>
      <c r="F18" s="189">
        <v>60</v>
      </c>
      <c r="G18" s="189">
        <f>F18*6</f>
        <v>360</v>
      </c>
      <c r="H18" s="190"/>
      <c r="I18" s="191">
        <f t="shared" si="0"/>
        <v>0</v>
      </c>
    </row>
    <row r="19" spans="2:9">
      <c r="B19" s="520"/>
      <c r="C19" s="186" t="s">
        <v>229</v>
      </c>
      <c r="D19" s="198" t="s">
        <v>239</v>
      </c>
      <c r="E19" s="188" t="s">
        <v>237</v>
      </c>
      <c r="F19" s="189">
        <v>5</v>
      </c>
      <c r="G19" s="189">
        <f>F19*6</f>
        <v>30</v>
      </c>
      <c r="H19" s="190"/>
      <c r="I19" s="191">
        <f t="shared" si="0"/>
        <v>0</v>
      </c>
    </row>
    <row r="20" spans="2:9" ht="15.75">
      <c r="B20" s="194">
        <v>4</v>
      </c>
      <c r="C20" s="526" t="s">
        <v>240</v>
      </c>
      <c r="D20" s="526"/>
      <c r="E20" s="188" t="s">
        <v>65</v>
      </c>
      <c r="F20" s="189">
        <v>1</v>
      </c>
      <c r="G20" s="189">
        <f>F20*6</f>
        <v>6</v>
      </c>
      <c r="H20" s="190"/>
      <c r="I20" s="191">
        <f t="shared" si="0"/>
        <v>0</v>
      </c>
    </row>
    <row r="21" spans="2:9" ht="15.75">
      <c r="B21" s="194"/>
      <c r="C21" s="199"/>
      <c r="D21" s="199"/>
      <c r="E21" s="199"/>
      <c r="F21" s="199"/>
      <c r="G21" s="199"/>
      <c r="H21" s="200"/>
      <c r="I21" s="201"/>
    </row>
    <row r="22" spans="2:9">
      <c r="B22" s="529">
        <v>5</v>
      </c>
      <c r="C22" s="514" t="s">
        <v>241</v>
      </c>
      <c r="D22" s="514"/>
      <c r="E22" s="202" t="s">
        <v>6</v>
      </c>
      <c r="F22" s="202" t="s">
        <v>6</v>
      </c>
      <c r="G22" s="202"/>
      <c r="H22" s="203"/>
      <c r="I22" s="204"/>
    </row>
    <row r="23" spans="2:9">
      <c r="B23" s="529"/>
      <c r="C23" s="186" t="s">
        <v>188</v>
      </c>
      <c r="D23" s="205" t="s">
        <v>242</v>
      </c>
      <c r="E23" s="192" t="s">
        <v>237</v>
      </c>
      <c r="F23" s="189">
        <v>30</v>
      </c>
      <c r="G23" s="189">
        <f>F23*6</f>
        <v>180</v>
      </c>
      <c r="H23" s="206"/>
      <c r="I23" s="191">
        <f t="shared" ref="I23:I30" si="1">H23*G23</f>
        <v>0</v>
      </c>
    </row>
    <row r="24" spans="2:9">
      <c r="B24" s="529"/>
      <c r="C24" s="186" t="s">
        <v>227</v>
      </c>
      <c r="D24" s="205" t="s">
        <v>243</v>
      </c>
      <c r="E24" s="192" t="s">
        <v>244</v>
      </c>
      <c r="F24" s="189">
        <v>100</v>
      </c>
      <c r="G24" s="189">
        <f>F24*6</f>
        <v>600</v>
      </c>
      <c r="H24" s="206"/>
      <c r="I24" s="191">
        <f t="shared" si="1"/>
        <v>0</v>
      </c>
    </row>
    <row r="25" spans="2:9">
      <c r="B25" s="529">
        <v>6</v>
      </c>
      <c r="C25" s="527" t="s">
        <v>245</v>
      </c>
      <c r="D25" s="527"/>
      <c r="E25" s="192"/>
      <c r="F25" s="189"/>
      <c r="G25" s="189"/>
      <c r="H25" s="195"/>
      <c r="I25" s="196"/>
    </row>
    <row r="26" spans="2:9">
      <c r="B26" s="529"/>
      <c r="C26" s="186" t="s">
        <v>188</v>
      </c>
      <c r="D26" s="205" t="s">
        <v>242</v>
      </c>
      <c r="E26" s="192" t="s">
        <v>26</v>
      </c>
      <c r="F26" s="189">
        <v>3</v>
      </c>
      <c r="G26" s="189">
        <f>F26*6</f>
        <v>18</v>
      </c>
      <c r="H26" s="206"/>
      <c r="I26" s="191">
        <f t="shared" si="1"/>
        <v>0</v>
      </c>
    </row>
    <row r="27" spans="2:9">
      <c r="B27" s="529"/>
      <c r="C27" s="186" t="s">
        <v>227</v>
      </c>
      <c r="D27" s="205" t="s">
        <v>243</v>
      </c>
      <c r="E27" s="192" t="s">
        <v>26</v>
      </c>
      <c r="F27" s="189">
        <v>16</v>
      </c>
      <c r="G27" s="189">
        <f>F27*6</f>
        <v>96</v>
      </c>
      <c r="H27" s="206"/>
      <c r="I27" s="191">
        <f t="shared" si="1"/>
        <v>0</v>
      </c>
    </row>
    <row r="28" spans="2:9">
      <c r="B28" s="529">
        <v>7</v>
      </c>
      <c r="C28" s="527" t="s">
        <v>246</v>
      </c>
      <c r="D28" s="527"/>
      <c r="E28" s="192"/>
      <c r="F28" s="189"/>
      <c r="G28" s="189"/>
      <c r="H28" s="195"/>
      <c r="I28" s="196"/>
    </row>
    <row r="29" spans="2:9">
      <c r="B29" s="529"/>
      <c r="C29" s="186" t="s">
        <v>188</v>
      </c>
      <c r="D29" s="205" t="s">
        <v>242</v>
      </c>
      <c r="E29" s="192" t="s">
        <v>26</v>
      </c>
      <c r="F29" s="189">
        <f>F26*4</f>
        <v>12</v>
      </c>
      <c r="G29" s="189">
        <f>F29*6</f>
        <v>72</v>
      </c>
      <c r="H29" s="206"/>
      <c r="I29" s="191">
        <f t="shared" si="1"/>
        <v>0</v>
      </c>
    </row>
    <row r="30" spans="2:9">
      <c r="B30" s="529"/>
      <c r="C30" s="186" t="s">
        <v>227</v>
      </c>
      <c r="D30" s="205" t="s">
        <v>243</v>
      </c>
      <c r="E30" s="192" t="s">
        <v>26</v>
      </c>
      <c r="F30" s="189">
        <f>F27*4</f>
        <v>64</v>
      </c>
      <c r="G30" s="189">
        <f>F30*6</f>
        <v>384</v>
      </c>
      <c r="H30" s="206"/>
      <c r="I30" s="191">
        <f t="shared" si="1"/>
        <v>0</v>
      </c>
    </row>
    <row r="31" spans="2:9">
      <c r="B31" s="530"/>
      <c r="C31" s="511"/>
      <c r="D31" s="511"/>
      <c r="E31" s="511"/>
      <c r="F31" s="511"/>
      <c r="G31" s="511"/>
      <c r="H31" s="512"/>
      <c r="I31" s="513"/>
    </row>
    <row r="32" spans="2:9">
      <c r="B32" s="529">
        <v>8</v>
      </c>
      <c r="C32" s="528" t="s">
        <v>247</v>
      </c>
      <c r="D32" s="528"/>
      <c r="E32" s="151" t="s">
        <v>6</v>
      </c>
      <c r="F32" s="151" t="s">
        <v>6</v>
      </c>
      <c r="G32" s="151"/>
      <c r="H32" s="207"/>
      <c r="I32" s="204"/>
    </row>
    <row r="33" spans="2:9">
      <c r="B33" s="529"/>
      <c r="C33" s="186" t="s">
        <v>188</v>
      </c>
      <c r="D33" s="197" t="s">
        <v>248</v>
      </c>
      <c r="E33" s="188" t="s">
        <v>237</v>
      </c>
      <c r="F33" s="189">
        <v>100</v>
      </c>
      <c r="G33" s="189">
        <f>F33*6</f>
        <v>600</v>
      </c>
      <c r="H33" s="190"/>
      <c r="I33" s="191">
        <f t="shared" ref="I33:I34" si="2">H33*G33</f>
        <v>0</v>
      </c>
    </row>
    <row r="34" spans="2:9">
      <c r="B34" s="529"/>
      <c r="C34" s="186" t="s">
        <v>227</v>
      </c>
      <c r="D34" s="197" t="s">
        <v>249</v>
      </c>
      <c r="E34" s="188" t="s">
        <v>237</v>
      </c>
      <c r="F34" s="189">
        <v>50</v>
      </c>
      <c r="G34" s="189">
        <f>F34*6</f>
        <v>300</v>
      </c>
      <c r="H34" s="190"/>
      <c r="I34" s="191">
        <f t="shared" si="2"/>
        <v>0</v>
      </c>
    </row>
    <row r="35" spans="2:9" ht="15.75">
      <c r="B35" s="194"/>
      <c r="C35" s="186"/>
      <c r="D35" s="197"/>
      <c r="E35" s="188"/>
      <c r="F35" s="189"/>
      <c r="G35" s="189"/>
      <c r="H35" s="195"/>
      <c r="I35" s="196"/>
    </row>
    <row r="36" spans="2:9" ht="15.75">
      <c r="B36" s="194">
        <v>9</v>
      </c>
      <c r="C36" s="531" t="s">
        <v>250</v>
      </c>
      <c r="D36" s="531"/>
      <c r="E36" s="188" t="s">
        <v>65</v>
      </c>
      <c r="F36" s="189">
        <v>1</v>
      </c>
      <c r="G36" s="189">
        <f>F36*6</f>
        <v>6</v>
      </c>
      <c r="H36" s="190"/>
      <c r="I36" s="191">
        <f t="shared" ref="I36" si="3">H36*G36</f>
        <v>0</v>
      </c>
    </row>
    <row r="37" spans="2:9" ht="15.75">
      <c r="B37" s="194"/>
      <c r="C37" s="186"/>
      <c r="D37" s="197"/>
      <c r="E37" s="197"/>
      <c r="F37" s="186"/>
      <c r="G37" s="186"/>
      <c r="H37" s="208"/>
      <c r="I37" s="196"/>
    </row>
    <row r="38" spans="2:9">
      <c r="B38" s="530"/>
      <c r="C38" s="511"/>
      <c r="D38" s="511"/>
      <c r="E38" s="511"/>
      <c r="F38" s="511"/>
      <c r="G38" s="511"/>
      <c r="H38" s="512"/>
      <c r="I38" s="513"/>
    </row>
    <row r="39" spans="2:9">
      <c r="B39" s="532"/>
      <c r="C39" s="533"/>
      <c r="D39" s="533"/>
      <c r="E39" s="533"/>
      <c r="F39" s="533"/>
      <c r="G39" s="533"/>
      <c r="H39" s="534"/>
      <c r="I39" s="535"/>
    </row>
    <row r="40" spans="2:9" ht="15.75">
      <c r="B40" s="185"/>
      <c r="C40" s="209"/>
      <c r="D40" s="210" t="s">
        <v>251</v>
      </c>
      <c r="E40" s="536"/>
      <c r="F40" s="536"/>
      <c r="G40" s="536"/>
      <c r="H40" s="190"/>
      <c r="I40" s="211"/>
    </row>
    <row r="41" spans="2:9">
      <c r="B41" s="537"/>
      <c r="C41" s="538"/>
      <c r="D41" s="538"/>
      <c r="E41" s="538"/>
      <c r="F41" s="538"/>
      <c r="G41" s="538"/>
      <c r="H41" s="539"/>
      <c r="I41" s="540"/>
    </row>
    <row r="42" spans="2:9" ht="15.75">
      <c r="B42" s="541" t="s">
        <v>252</v>
      </c>
      <c r="C42" s="542"/>
      <c r="D42" s="542"/>
      <c r="E42" s="542"/>
      <c r="F42" s="542"/>
      <c r="G42" s="542"/>
      <c r="H42" s="543"/>
      <c r="I42" s="544"/>
    </row>
    <row r="43" spans="2:9" ht="109.5" customHeight="1">
      <c r="B43" s="212">
        <v>1</v>
      </c>
      <c r="C43" s="514" t="s">
        <v>253</v>
      </c>
      <c r="D43" s="514"/>
      <c r="E43" s="151" t="s">
        <v>6</v>
      </c>
      <c r="F43" s="151" t="s">
        <v>6</v>
      </c>
      <c r="G43" s="151"/>
      <c r="H43" s="207"/>
      <c r="I43" s="204"/>
    </row>
    <row r="44" spans="2:9" ht="51" customHeight="1">
      <c r="B44" s="520"/>
      <c r="C44" s="186" t="s">
        <v>188</v>
      </c>
      <c r="D44" s="187" t="s">
        <v>225</v>
      </c>
      <c r="E44" s="188" t="s">
        <v>226</v>
      </c>
      <c r="F44" s="189">
        <v>5</v>
      </c>
      <c r="G44" s="189">
        <f>F44*6</f>
        <v>30</v>
      </c>
      <c r="H44" s="190"/>
      <c r="I44" s="191">
        <f>G44*H44</f>
        <v>0</v>
      </c>
    </row>
    <row r="45" spans="2:9" ht="84.75" customHeight="1">
      <c r="B45" s="520"/>
      <c r="C45" s="186" t="s">
        <v>227</v>
      </c>
      <c r="D45" s="187" t="s">
        <v>254</v>
      </c>
      <c r="E45" s="192" t="s">
        <v>226</v>
      </c>
      <c r="F45" s="189">
        <v>5</v>
      </c>
      <c r="G45" s="189">
        <f>F45*6</f>
        <v>30</v>
      </c>
      <c r="H45" s="190"/>
      <c r="I45" s="191">
        <f t="shared" ref="I45:I47" si="4">G45*H45</f>
        <v>0</v>
      </c>
    </row>
    <row r="46" spans="2:9" ht="25.5" customHeight="1">
      <c r="B46" s="520"/>
      <c r="C46" s="186" t="s">
        <v>229</v>
      </c>
      <c r="D46" s="187" t="s">
        <v>230</v>
      </c>
      <c r="E46" s="192" t="s">
        <v>226</v>
      </c>
      <c r="F46" s="189">
        <v>5</v>
      </c>
      <c r="G46" s="189">
        <f>F46*6</f>
        <v>30</v>
      </c>
      <c r="H46" s="190"/>
      <c r="I46" s="191">
        <f t="shared" si="4"/>
        <v>0</v>
      </c>
    </row>
    <row r="47" spans="2:9" ht="37.5" customHeight="1">
      <c r="B47" s="520"/>
      <c r="C47" s="186" t="s">
        <v>231</v>
      </c>
      <c r="D47" s="193" t="s">
        <v>232</v>
      </c>
      <c r="E47" s="192" t="s">
        <v>233</v>
      </c>
      <c r="F47" s="189">
        <v>1</v>
      </c>
      <c r="G47" s="189">
        <f>F47*6</f>
        <v>6</v>
      </c>
      <c r="H47" s="190"/>
      <c r="I47" s="191">
        <f t="shared" si="4"/>
        <v>0</v>
      </c>
    </row>
    <row r="48" spans="2:9" ht="15.75">
      <c r="B48" s="521"/>
      <c r="C48" s="522"/>
      <c r="D48" s="522"/>
      <c r="E48" s="522"/>
      <c r="F48" s="522"/>
      <c r="G48" s="522"/>
      <c r="H48" s="523"/>
      <c r="I48" s="524"/>
    </row>
    <row r="49" spans="2:9" ht="94.5" customHeight="1">
      <c r="B49" s="212">
        <v>2</v>
      </c>
      <c r="C49" s="525" t="s">
        <v>255</v>
      </c>
      <c r="D49" s="525"/>
      <c r="E49" s="188" t="s">
        <v>26</v>
      </c>
      <c r="F49" s="189">
        <v>6</v>
      </c>
      <c r="G49" s="189">
        <f>F49*6</f>
        <v>36</v>
      </c>
      <c r="H49" s="190"/>
      <c r="I49" s="191">
        <f>G49*H49</f>
        <v>0</v>
      </c>
    </row>
    <row r="50" spans="2:9" ht="30" customHeight="1">
      <c r="B50" s="520">
        <v>3</v>
      </c>
      <c r="C50" s="525" t="s">
        <v>235</v>
      </c>
      <c r="D50" s="525"/>
      <c r="E50" s="188"/>
      <c r="F50" s="189"/>
      <c r="G50" s="189"/>
      <c r="H50" s="208"/>
      <c r="I50" s="196"/>
    </row>
    <row r="51" spans="2:9" ht="23.25" customHeight="1">
      <c r="B51" s="520"/>
      <c r="C51" s="186" t="s">
        <v>188</v>
      </c>
      <c r="D51" s="187" t="s">
        <v>236</v>
      </c>
      <c r="E51" s="188" t="s">
        <v>237</v>
      </c>
      <c r="F51" s="189">
        <v>80</v>
      </c>
      <c r="G51" s="189">
        <f>F51*6</f>
        <v>480</v>
      </c>
      <c r="H51" s="190"/>
      <c r="I51" s="191">
        <f t="shared" ref="I51:I54" si="5">G51*H51</f>
        <v>0</v>
      </c>
    </row>
    <row r="52" spans="2:9">
      <c r="B52" s="520"/>
      <c r="C52" s="186" t="s">
        <v>227</v>
      </c>
      <c r="D52" s="197" t="s">
        <v>238</v>
      </c>
      <c r="E52" s="188" t="s">
        <v>237</v>
      </c>
      <c r="F52" s="189">
        <v>60</v>
      </c>
      <c r="G52" s="189">
        <f>F52*6</f>
        <v>360</v>
      </c>
      <c r="H52" s="190"/>
      <c r="I52" s="191">
        <f t="shared" si="5"/>
        <v>0</v>
      </c>
    </row>
    <row r="53" spans="2:9" ht="24.75" customHeight="1">
      <c r="B53" s="194"/>
      <c r="C53" s="186" t="s">
        <v>229</v>
      </c>
      <c r="D53" s="198" t="s">
        <v>239</v>
      </c>
      <c r="E53" s="188" t="s">
        <v>237</v>
      </c>
      <c r="F53" s="189">
        <v>5</v>
      </c>
      <c r="G53" s="189">
        <f>F53*6</f>
        <v>30</v>
      </c>
      <c r="H53" s="190"/>
      <c r="I53" s="191">
        <f t="shared" si="5"/>
        <v>0</v>
      </c>
    </row>
    <row r="54" spans="2:9" ht="15.75">
      <c r="B54" s="194">
        <v>4</v>
      </c>
      <c r="C54" s="526" t="s">
        <v>240</v>
      </c>
      <c r="D54" s="526"/>
      <c r="E54" s="188" t="s">
        <v>65</v>
      </c>
      <c r="F54" s="189">
        <v>1</v>
      </c>
      <c r="G54" s="189">
        <f>F54*6</f>
        <v>6</v>
      </c>
      <c r="H54" s="190"/>
      <c r="I54" s="191">
        <f t="shared" si="5"/>
        <v>0</v>
      </c>
    </row>
    <row r="55" spans="2:9" ht="15.75">
      <c r="B55" s="521"/>
      <c r="C55" s="522"/>
      <c r="D55" s="522"/>
      <c r="E55" s="522"/>
      <c r="F55" s="522"/>
      <c r="G55" s="522"/>
      <c r="H55" s="523"/>
      <c r="I55" s="524"/>
    </row>
    <row r="56" spans="2:9" ht="54" customHeight="1">
      <c r="B56" s="212">
        <v>5</v>
      </c>
      <c r="C56" s="514" t="s">
        <v>256</v>
      </c>
      <c r="D56" s="514"/>
      <c r="E56" s="151" t="s">
        <v>6</v>
      </c>
      <c r="F56" s="151" t="s">
        <v>6</v>
      </c>
      <c r="G56" s="151"/>
      <c r="H56" s="207"/>
      <c r="I56" s="204"/>
    </row>
    <row r="57" spans="2:9" ht="15.75">
      <c r="B57" s="194"/>
      <c r="C57" s="186" t="s">
        <v>188</v>
      </c>
      <c r="D57" s="205" t="s">
        <v>242</v>
      </c>
      <c r="E57" s="192" t="s">
        <v>237</v>
      </c>
      <c r="F57" s="189">
        <v>30</v>
      </c>
      <c r="G57" s="189">
        <f>6*F57</f>
        <v>180</v>
      </c>
      <c r="H57" s="190"/>
      <c r="I57" s="191">
        <f t="shared" ref="I57:I58" si="6">G57*H57</f>
        <v>0</v>
      </c>
    </row>
    <row r="58" spans="2:9" ht="27.75" customHeight="1">
      <c r="B58" s="194"/>
      <c r="C58" s="186" t="s">
        <v>227</v>
      </c>
      <c r="D58" s="205" t="s">
        <v>243</v>
      </c>
      <c r="E58" s="192" t="s">
        <v>244</v>
      </c>
      <c r="F58" s="189">
        <v>100</v>
      </c>
      <c r="G58" s="189">
        <f>6*F58</f>
        <v>600</v>
      </c>
      <c r="H58" s="190"/>
      <c r="I58" s="191">
        <f t="shared" si="6"/>
        <v>0</v>
      </c>
    </row>
    <row r="59" spans="2:9" ht="15.75">
      <c r="B59" s="194"/>
      <c r="C59" s="186"/>
      <c r="D59" s="205"/>
      <c r="E59" s="192"/>
      <c r="F59" s="189"/>
      <c r="G59" s="189"/>
      <c r="H59" s="208"/>
      <c r="I59" s="196"/>
    </row>
    <row r="60" spans="2:9" ht="57.75" customHeight="1">
      <c r="B60" s="194">
        <v>6</v>
      </c>
      <c r="C60" s="527" t="s">
        <v>257</v>
      </c>
      <c r="D60" s="527"/>
      <c r="E60" s="192"/>
      <c r="F60" s="189"/>
      <c r="G60" s="189"/>
      <c r="H60" s="208"/>
      <c r="I60" s="196"/>
    </row>
    <row r="61" spans="2:9" ht="30" customHeight="1">
      <c r="B61" s="194"/>
      <c r="C61" s="186" t="s">
        <v>188</v>
      </c>
      <c r="D61" s="205" t="s">
        <v>242</v>
      </c>
      <c r="E61" s="192" t="s">
        <v>26</v>
      </c>
      <c r="F61" s="189">
        <v>3</v>
      </c>
      <c r="G61" s="189">
        <f>F61*6</f>
        <v>18</v>
      </c>
      <c r="H61" s="190"/>
      <c r="I61" s="191">
        <f t="shared" ref="I61:I62" si="7">G61*H61</f>
        <v>0</v>
      </c>
    </row>
    <row r="62" spans="2:9" ht="27" customHeight="1">
      <c r="B62" s="194"/>
      <c r="C62" s="186" t="s">
        <v>227</v>
      </c>
      <c r="D62" s="205" t="s">
        <v>243</v>
      </c>
      <c r="E62" s="192" t="s">
        <v>26</v>
      </c>
      <c r="F62" s="189">
        <v>16</v>
      </c>
      <c r="G62" s="189">
        <f>F62*6</f>
        <v>96</v>
      </c>
      <c r="H62" s="190"/>
      <c r="I62" s="191">
        <f t="shared" si="7"/>
        <v>0</v>
      </c>
    </row>
    <row r="63" spans="2:9" ht="15.75">
      <c r="B63" s="194"/>
      <c r="C63" s="186"/>
      <c r="D63" s="205"/>
      <c r="E63" s="192"/>
      <c r="F63" s="189"/>
      <c r="G63" s="189"/>
      <c r="H63" s="208"/>
      <c r="I63" s="196"/>
    </row>
    <row r="64" spans="2:9" ht="51" customHeight="1">
      <c r="B64" s="194">
        <v>7</v>
      </c>
      <c r="C64" s="527" t="s">
        <v>258</v>
      </c>
      <c r="D64" s="527"/>
      <c r="E64" s="213"/>
      <c r="F64" s="213"/>
      <c r="G64" s="213"/>
      <c r="H64" s="214"/>
      <c r="I64" s="215"/>
    </row>
    <row r="65" spans="2:9" ht="33" customHeight="1">
      <c r="B65" s="194"/>
      <c r="C65" s="186" t="s">
        <v>188</v>
      </c>
      <c r="D65" s="205" t="s">
        <v>242</v>
      </c>
      <c r="E65" s="192" t="s">
        <v>26</v>
      </c>
      <c r="F65" s="189">
        <f>F61*4</f>
        <v>12</v>
      </c>
      <c r="G65" s="189">
        <f>F65*6</f>
        <v>72</v>
      </c>
      <c r="H65" s="190"/>
      <c r="I65" s="191">
        <f t="shared" ref="I65:I66" si="8">G65*H65</f>
        <v>0</v>
      </c>
    </row>
    <row r="66" spans="2:9" ht="29.25" customHeight="1">
      <c r="B66" s="194"/>
      <c r="C66" s="186" t="s">
        <v>227</v>
      </c>
      <c r="D66" s="205" t="s">
        <v>243</v>
      </c>
      <c r="E66" s="192" t="s">
        <v>26</v>
      </c>
      <c r="F66" s="189">
        <f>F62*4</f>
        <v>64</v>
      </c>
      <c r="G66" s="189">
        <f>F66*6</f>
        <v>384</v>
      </c>
      <c r="H66" s="190"/>
      <c r="I66" s="191">
        <f t="shared" si="8"/>
        <v>0</v>
      </c>
    </row>
    <row r="67" spans="2:9">
      <c r="B67" s="212"/>
      <c r="C67" s="216"/>
      <c r="D67" s="216"/>
      <c r="E67" s="216"/>
      <c r="F67" s="216"/>
      <c r="G67" s="216"/>
      <c r="H67" s="217"/>
      <c r="I67" s="218"/>
    </row>
    <row r="68" spans="2:9" ht="75" customHeight="1">
      <c r="B68" s="212">
        <v>8</v>
      </c>
      <c r="C68" s="528" t="s">
        <v>259</v>
      </c>
      <c r="D68" s="528"/>
      <c r="E68" s="151" t="s">
        <v>6</v>
      </c>
      <c r="F68" s="151" t="s">
        <v>6</v>
      </c>
      <c r="G68" s="151"/>
      <c r="H68" s="207"/>
      <c r="I68" s="204"/>
    </row>
    <row r="69" spans="2:9">
      <c r="B69" s="520"/>
      <c r="C69" s="186" t="s">
        <v>188</v>
      </c>
      <c r="D69" s="197" t="s">
        <v>248</v>
      </c>
      <c r="E69" s="188" t="s">
        <v>237</v>
      </c>
      <c r="F69" s="189">
        <v>100</v>
      </c>
      <c r="G69" s="189">
        <f>6*F69</f>
        <v>600</v>
      </c>
      <c r="H69" s="190"/>
      <c r="I69" s="191">
        <f t="shared" ref="I69:I70" si="9">G69*H69</f>
        <v>0</v>
      </c>
    </row>
    <row r="70" spans="2:9">
      <c r="B70" s="520"/>
      <c r="C70" s="186" t="s">
        <v>227</v>
      </c>
      <c r="D70" s="197" t="s">
        <v>249</v>
      </c>
      <c r="E70" s="188" t="s">
        <v>237</v>
      </c>
      <c r="F70" s="189">
        <v>50</v>
      </c>
      <c r="G70" s="189">
        <f>6*F70</f>
        <v>300</v>
      </c>
      <c r="H70" s="190"/>
      <c r="I70" s="191">
        <f t="shared" si="9"/>
        <v>0</v>
      </c>
    </row>
    <row r="71" spans="2:9">
      <c r="B71" s="212"/>
      <c r="C71" s="216"/>
      <c r="D71" s="216"/>
      <c r="E71" s="216"/>
      <c r="F71" s="216"/>
      <c r="G71" s="216"/>
      <c r="H71" s="217"/>
      <c r="I71" s="218"/>
    </row>
    <row r="72" spans="2:9" ht="69.75" customHeight="1">
      <c r="B72" s="212">
        <v>9</v>
      </c>
      <c r="C72" s="186"/>
      <c r="D72" s="197" t="s">
        <v>260</v>
      </c>
      <c r="E72" s="188" t="s">
        <v>65</v>
      </c>
      <c r="F72" s="189">
        <v>1</v>
      </c>
      <c r="G72" s="189">
        <f>6*F72</f>
        <v>6</v>
      </c>
      <c r="H72" s="190"/>
      <c r="I72" s="191">
        <f>G72*H72</f>
        <v>0</v>
      </c>
    </row>
    <row r="73" spans="2:9">
      <c r="B73" s="212"/>
      <c r="C73" s="216"/>
      <c r="D73" s="216"/>
      <c r="E73" s="216"/>
      <c r="F73" s="216"/>
      <c r="G73" s="216"/>
      <c r="H73" s="217"/>
      <c r="I73" s="218"/>
    </row>
    <row r="74" spans="2:9" ht="31.5" customHeight="1">
      <c r="B74" s="212"/>
      <c r="C74" s="186"/>
      <c r="D74" s="219" t="s">
        <v>261</v>
      </c>
      <c r="E74" s="510"/>
      <c r="F74" s="510"/>
      <c r="G74" s="510"/>
      <c r="H74" s="190"/>
      <c r="I74" s="211"/>
    </row>
    <row r="75" spans="2:9" ht="30.75" customHeight="1">
      <c r="B75" s="212"/>
      <c r="C75" s="186"/>
      <c r="D75" s="219" t="s">
        <v>262</v>
      </c>
      <c r="E75" s="510"/>
      <c r="F75" s="510"/>
      <c r="G75" s="510"/>
      <c r="H75" s="190"/>
      <c r="I75" s="211"/>
    </row>
    <row r="76" spans="2:9" ht="33" customHeight="1">
      <c r="B76" s="212"/>
      <c r="C76" s="186"/>
      <c r="D76" s="511" t="s">
        <v>263</v>
      </c>
      <c r="E76" s="511"/>
      <c r="F76" s="511"/>
      <c r="G76" s="511"/>
      <c r="H76" s="512"/>
      <c r="I76" s="513"/>
    </row>
    <row r="77" spans="2:9" ht="45.75" customHeight="1">
      <c r="B77" s="212"/>
      <c r="C77" s="186"/>
      <c r="D77" s="514" t="s">
        <v>264</v>
      </c>
      <c r="E77" s="514"/>
      <c r="F77" s="514"/>
      <c r="G77" s="514"/>
      <c r="H77" s="515"/>
      <c r="I77" s="516"/>
    </row>
    <row r="78" spans="2:9" ht="52.5" customHeight="1" thickBot="1">
      <c r="B78" s="220"/>
      <c r="C78" s="221"/>
      <c r="D78" s="517" t="s">
        <v>265</v>
      </c>
      <c r="E78" s="517"/>
      <c r="F78" s="517"/>
      <c r="G78" s="517"/>
      <c r="H78" s="518"/>
      <c r="I78" s="519"/>
    </row>
  </sheetData>
  <sheetProtection password="CC8C" sheet="1" objects="1" scenarios="1"/>
  <mergeCells count="51">
    <mergeCell ref="B2:I2"/>
    <mergeCell ref="B3:I3"/>
    <mergeCell ref="B4:C6"/>
    <mergeCell ref="D4:D5"/>
    <mergeCell ref="E4:E5"/>
    <mergeCell ref="F4:F5"/>
    <mergeCell ref="G4:G5"/>
    <mergeCell ref="H4:H5"/>
    <mergeCell ref="I4:I5"/>
    <mergeCell ref="B25:B27"/>
    <mergeCell ref="C25:D25"/>
    <mergeCell ref="B7:I7"/>
    <mergeCell ref="B8:I8"/>
    <mergeCell ref="C9:D9"/>
    <mergeCell ref="B10:B13"/>
    <mergeCell ref="B14:I14"/>
    <mergeCell ref="C15:D15"/>
    <mergeCell ref="B16:B19"/>
    <mergeCell ref="C16:D16"/>
    <mergeCell ref="C20:D20"/>
    <mergeCell ref="B22:B24"/>
    <mergeCell ref="C22:D22"/>
    <mergeCell ref="C43:D43"/>
    <mergeCell ref="B28:B30"/>
    <mergeCell ref="C28:D28"/>
    <mergeCell ref="B31:I31"/>
    <mergeCell ref="B32:B34"/>
    <mergeCell ref="C32:D32"/>
    <mergeCell ref="C36:D36"/>
    <mergeCell ref="B38:I38"/>
    <mergeCell ref="B39:I39"/>
    <mergeCell ref="E40:G40"/>
    <mergeCell ref="B41:I41"/>
    <mergeCell ref="B42:I42"/>
    <mergeCell ref="B69:B70"/>
    <mergeCell ref="B44:B47"/>
    <mergeCell ref="B48:I48"/>
    <mergeCell ref="C49:D49"/>
    <mergeCell ref="B50:B52"/>
    <mergeCell ref="C50:D50"/>
    <mergeCell ref="C54:D54"/>
    <mergeCell ref="B55:I55"/>
    <mergeCell ref="C56:D56"/>
    <mergeCell ref="C60:D60"/>
    <mergeCell ref="C64:D64"/>
    <mergeCell ref="C68:D68"/>
    <mergeCell ref="E74:G74"/>
    <mergeCell ref="E75:G75"/>
    <mergeCell ref="D76:I76"/>
    <mergeCell ref="D77:I77"/>
    <mergeCell ref="D78:I78"/>
  </mergeCells>
  <printOptions horizontalCentered="1" verticalCentered="1"/>
  <pageMargins left="0.7" right="0.7" top="0.75" bottom="0.75" header="0.3" footer="0.3"/>
  <pageSetup paperSize="9" scale="70" orientation="landscape" horizontalDpi="300" verticalDpi="300" r:id="rId1"/>
  <rowBreaks count="2" manualBreakCount="2">
    <brk id="41" max="16383" man="1"/>
    <brk id="66" max="16383" man="1"/>
  </rowBreaks>
</worksheet>
</file>

<file path=xl/worksheets/sheet6.xml><?xml version="1.0" encoding="utf-8"?>
<worksheet xmlns="http://schemas.openxmlformats.org/spreadsheetml/2006/main" xmlns:r="http://schemas.openxmlformats.org/officeDocument/2006/relationships">
  <dimension ref="B2:H64"/>
  <sheetViews>
    <sheetView view="pageBreakPreview" topLeftCell="A58" zoomScale="55" zoomScaleNormal="70" zoomScaleSheetLayoutView="55" workbookViewId="0">
      <selection activeCell="C10" sqref="C10"/>
    </sheetView>
  </sheetViews>
  <sheetFormatPr defaultRowHeight="15"/>
  <cols>
    <col min="1" max="1" width="4.85546875" style="6" customWidth="1"/>
    <col min="2" max="2" width="14.140625" style="6" customWidth="1"/>
    <col min="3" max="3" width="69.28515625" style="6" customWidth="1"/>
    <col min="4" max="4" width="13.7109375" style="6" customWidth="1"/>
    <col min="5" max="5" width="23.42578125" style="6" customWidth="1"/>
    <col min="6" max="6" width="22.85546875" style="6" customWidth="1"/>
    <col min="7" max="7" width="22.28515625" style="6" customWidth="1"/>
    <col min="8" max="8" width="29.7109375" style="6" customWidth="1"/>
    <col min="9" max="16384" width="9.140625" style="6"/>
  </cols>
  <sheetData>
    <row r="2" spans="2:8" ht="15.75" thickBot="1"/>
    <row r="3" spans="2:8" ht="15.75" thickBot="1">
      <c r="B3" s="495" t="s">
        <v>595</v>
      </c>
      <c r="C3" s="496"/>
      <c r="D3" s="496"/>
      <c r="E3" s="496"/>
      <c r="F3" s="496"/>
      <c r="G3" s="496"/>
      <c r="H3" s="497"/>
    </row>
    <row r="4" spans="2:8" ht="24" customHeight="1" thickBot="1">
      <c r="B4" s="557" t="s">
        <v>622</v>
      </c>
      <c r="C4" s="558"/>
      <c r="D4" s="558"/>
      <c r="E4" s="558"/>
      <c r="F4" s="558"/>
      <c r="G4" s="559"/>
      <c r="H4" s="560"/>
    </row>
    <row r="5" spans="2:8" ht="15.75" customHeight="1">
      <c r="B5" s="561" t="s">
        <v>0</v>
      </c>
      <c r="C5" s="562" t="s">
        <v>1</v>
      </c>
      <c r="D5" s="562" t="s">
        <v>2</v>
      </c>
      <c r="E5" s="567" t="s">
        <v>172</v>
      </c>
      <c r="F5" s="567" t="s">
        <v>173</v>
      </c>
      <c r="G5" s="574" t="s">
        <v>619</v>
      </c>
      <c r="H5" s="576" t="s">
        <v>202</v>
      </c>
    </row>
    <row r="6" spans="2:8" ht="146.25" customHeight="1">
      <c r="B6" s="563"/>
      <c r="C6" s="564"/>
      <c r="D6" s="564"/>
      <c r="E6" s="568"/>
      <c r="F6" s="568"/>
      <c r="G6" s="575"/>
      <c r="H6" s="509"/>
    </row>
    <row r="7" spans="2:8" ht="30" customHeight="1" thickBot="1">
      <c r="B7" s="438"/>
      <c r="C7" s="430"/>
      <c r="D7" s="430"/>
      <c r="E7" s="431" t="s">
        <v>109</v>
      </c>
      <c r="F7" s="431" t="s">
        <v>110</v>
      </c>
      <c r="G7" s="432" t="s">
        <v>111</v>
      </c>
      <c r="H7" s="433" t="s">
        <v>203</v>
      </c>
    </row>
    <row r="8" spans="2:8" ht="40.5" customHeight="1">
      <c r="B8" s="577" t="s">
        <v>204</v>
      </c>
      <c r="C8" s="578"/>
      <c r="D8" s="578"/>
      <c r="E8" s="578"/>
      <c r="F8" s="578"/>
      <c r="G8" s="579"/>
      <c r="H8" s="580"/>
    </row>
    <row r="9" spans="2:8" ht="40.5" customHeight="1">
      <c r="B9" s="149"/>
      <c r="C9" s="150" t="s">
        <v>5</v>
      </c>
      <c r="D9" s="151" t="s">
        <v>6</v>
      </c>
      <c r="E9" s="151" t="s">
        <v>6</v>
      </c>
      <c r="F9" s="151" t="s">
        <v>6</v>
      </c>
      <c r="G9" s="152"/>
      <c r="H9" s="153" t="s">
        <v>6</v>
      </c>
    </row>
    <row r="10" spans="2:8" ht="171" customHeight="1">
      <c r="B10" s="154" t="s">
        <v>7</v>
      </c>
      <c r="C10" s="9" t="s">
        <v>205</v>
      </c>
      <c r="D10" s="151" t="s">
        <v>6</v>
      </c>
      <c r="E10" s="151" t="s">
        <v>6</v>
      </c>
      <c r="F10" s="151" t="s">
        <v>6</v>
      </c>
      <c r="G10" s="152"/>
      <c r="H10" s="153" t="s">
        <v>6</v>
      </c>
    </row>
    <row r="11" spans="2:8" ht="41.25" customHeight="1">
      <c r="B11" s="155" t="s">
        <v>9</v>
      </c>
      <c r="C11" s="156" t="s">
        <v>13</v>
      </c>
      <c r="D11" s="131" t="s">
        <v>11</v>
      </c>
      <c r="E11" s="131">
        <v>25</v>
      </c>
      <c r="F11" s="131">
        <f>E11*6</f>
        <v>150</v>
      </c>
      <c r="G11" s="157"/>
      <c r="H11" s="158">
        <f>F11*G11</f>
        <v>0</v>
      </c>
    </row>
    <row r="12" spans="2:8" ht="35.25" customHeight="1">
      <c r="B12" s="155" t="s">
        <v>12</v>
      </c>
      <c r="C12" s="156" t="s">
        <v>15</v>
      </c>
      <c r="D12" s="131" t="s">
        <v>11</v>
      </c>
      <c r="E12" s="131">
        <v>5</v>
      </c>
      <c r="F12" s="131">
        <f>E12*6</f>
        <v>30</v>
      </c>
      <c r="G12" s="157"/>
      <c r="H12" s="158">
        <f>F12*G12</f>
        <v>0</v>
      </c>
    </row>
    <row r="13" spans="2:8" ht="53.25" customHeight="1">
      <c r="B13" s="159" t="s">
        <v>16</v>
      </c>
      <c r="C13" s="160" t="s">
        <v>17</v>
      </c>
      <c r="D13" s="151" t="s">
        <v>6</v>
      </c>
      <c r="E13" s="151" t="s">
        <v>6</v>
      </c>
      <c r="F13" s="151" t="s">
        <v>6</v>
      </c>
      <c r="G13" s="152"/>
      <c r="H13" s="153"/>
    </row>
    <row r="14" spans="2:8" ht="54.75" customHeight="1">
      <c r="B14" s="155">
        <v>1.1000000000000001</v>
      </c>
      <c r="C14" s="156" t="s">
        <v>206</v>
      </c>
      <c r="D14" s="131" t="s">
        <v>19</v>
      </c>
      <c r="E14" s="131">
        <v>25</v>
      </c>
      <c r="F14" s="131">
        <f>E14*6</f>
        <v>150</v>
      </c>
      <c r="G14" s="157"/>
      <c r="H14" s="158">
        <f t="shared" ref="H14:H15" si="0">F14*G14</f>
        <v>0</v>
      </c>
    </row>
    <row r="15" spans="2:8" ht="56.25" customHeight="1">
      <c r="B15" s="155">
        <v>1.2</v>
      </c>
      <c r="C15" s="156" t="s">
        <v>207</v>
      </c>
      <c r="D15" s="131" t="s">
        <v>19</v>
      </c>
      <c r="E15" s="131">
        <v>5</v>
      </c>
      <c r="F15" s="131">
        <f>E15*6</f>
        <v>30</v>
      </c>
      <c r="G15" s="157"/>
      <c r="H15" s="158">
        <f t="shared" si="0"/>
        <v>0</v>
      </c>
    </row>
    <row r="16" spans="2:8" ht="60" customHeight="1">
      <c r="B16" s="161"/>
      <c r="C16" s="156" t="s">
        <v>22</v>
      </c>
      <c r="D16" s="151" t="s">
        <v>6</v>
      </c>
      <c r="E16" s="151"/>
      <c r="F16" s="151" t="s">
        <v>6</v>
      </c>
      <c r="G16" s="152"/>
      <c r="H16" s="153"/>
    </row>
    <row r="17" spans="2:8">
      <c r="B17" s="161"/>
      <c r="C17" s="162"/>
      <c r="D17" s="131"/>
      <c r="E17" s="131"/>
      <c r="F17" s="131"/>
      <c r="G17" s="163"/>
      <c r="H17" s="164"/>
    </row>
    <row r="18" spans="2:8" ht="72" customHeight="1">
      <c r="B18" s="165">
        <v>2</v>
      </c>
      <c r="C18" s="160" t="s">
        <v>23</v>
      </c>
      <c r="D18" s="151" t="s">
        <v>6</v>
      </c>
      <c r="E18" s="151"/>
      <c r="F18" s="151" t="s">
        <v>6</v>
      </c>
      <c r="G18" s="152"/>
      <c r="H18" s="153"/>
    </row>
    <row r="19" spans="2:8" ht="37.5" customHeight="1">
      <c r="B19" s="166"/>
      <c r="C19" s="167" t="s">
        <v>24</v>
      </c>
      <c r="D19" s="151" t="s">
        <v>6</v>
      </c>
      <c r="E19" s="151"/>
      <c r="F19" s="151" t="s">
        <v>6</v>
      </c>
      <c r="G19" s="152"/>
      <c r="H19" s="153"/>
    </row>
    <row r="20" spans="2:8" ht="84" customHeight="1">
      <c r="B20" s="168">
        <v>2.1</v>
      </c>
      <c r="C20" s="169" t="s">
        <v>25</v>
      </c>
      <c r="D20" s="170" t="s">
        <v>26</v>
      </c>
      <c r="E20" s="170">
        <v>1</v>
      </c>
      <c r="F20" s="170">
        <f>E20*6</f>
        <v>6</v>
      </c>
      <c r="G20" s="157"/>
      <c r="H20" s="158">
        <f>F20*G20</f>
        <v>0</v>
      </c>
    </row>
    <row r="21" spans="2:8" ht="15.75">
      <c r="B21" s="171"/>
      <c r="C21" s="172" t="s">
        <v>27</v>
      </c>
      <c r="D21" s="151" t="s">
        <v>6</v>
      </c>
      <c r="E21" s="151"/>
      <c r="F21" s="151" t="s">
        <v>6</v>
      </c>
      <c r="G21" s="152"/>
      <c r="H21" s="153"/>
    </row>
    <row r="22" spans="2:8" ht="62.25" customHeight="1">
      <c r="B22" s="171">
        <v>2.2000000000000002</v>
      </c>
      <c r="C22" s="169" t="s">
        <v>28</v>
      </c>
      <c r="D22" s="170" t="s">
        <v>26</v>
      </c>
      <c r="E22" s="170">
        <v>10</v>
      </c>
      <c r="F22" s="170">
        <f>E22*6</f>
        <v>60</v>
      </c>
      <c r="G22" s="157"/>
      <c r="H22" s="158">
        <f>F22*G22</f>
        <v>0</v>
      </c>
    </row>
    <row r="23" spans="2:8" ht="15.75">
      <c r="B23" s="171"/>
      <c r="C23" s="172" t="s">
        <v>31</v>
      </c>
      <c r="D23" s="151" t="s">
        <v>6</v>
      </c>
      <c r="E23" s="151"/>
      <c r="F23" s="151" t="s">
        <v>6</v>
      </c>
      <c r="G23" s="152"/>
      <c r="H23" s="153"/>
    </row>
    <row r="24" spans="2:8" ht="52.5" customHeight="1">
      <c r="B24" s="171">
        <v>2.2999999999999998</v>
      </c>
      <c r="C24" s="169" t="s">
        <v>32</v>
      </c>
      <c r="D24" s="170" t="s">
        <v>26</v>
      </c>
      <c r="E24" s="170">
        <v>2</v>
      </c>
      <c r="F24" s="131">
        <f>E24*6</f>
        <v>12</v>
      </c>
      <c r="G24" s="157"/>
      <c r="H24" s="158">
        <f>F24*G24</f>
        <v>0</v>
      </c>
    </row>
    <row r="25" spans="2:8" ht="15.75">
      <c r="B25" s="171"/>
      <c r="C25" s="172" t="s">
        <v>34</v>
      </c>
      <c r="D25" s="151" t="s">
        <v>6</v>
      </c>
      <c r="E25" s="151"/>
      <c r="F25" s="151" t="s">
        <v>6</v>
      </c>
      <c r="G25" s="152"/>
      <c r="H25" s="153"/>
    </row>
    <row r="26" spans="2:8" ht="67.5" customHeight="1">
      <c r="B26" s="171">
        <v>2.4</v>
      </c>
      <c r="C26" s="169" t="s">
        <v>36</v>
      </c>
      <c r="D26" s="170" t="s">
        <v>26</v>
      </c>
      <c r="E26" s="170">
        <v>1</v>
      </c>
      <c r="F26" s="170">
        <f>E26*6</f>
        <v>6</v>
      </c>
      <c r="G26" s="157"/>
      <c r="H26" s="158">
        <f>F26*G26</f>
        <v>0</v>
      </c>
    </row>
    <row r="27" spans="2:8" ht="15.75">
      <c r="B27" s="171"/>
      <c r="C27" s="172" t="s">
        <v>38</v>
      </c>
      <c r="D27" s="151" t="s">
        <v>6</v>
      </c>
      <c r="E27" s="151"/>
      <c r="F27" s="151" t="s">
        <v>6</v>
      </c>
      <c r="G27" s="152"/>
      <c r="H27" s="153"/>
    </row>
    <row r="28" spans="2:8" ht="50.25" customHeight="1">
      <c r="B28" s="171">
        <v>2.5</v>
      </c>
      <c r="C28" s="169" t="s">
        <v>39</v>
      </c>
      <c r="D28" s="170" t="s">
        <v>26</v>
      </c>
      <c r="E28" s="170">
        <v>2</v>
      </c>
      <c r="F28" s="170">
        <f>E28*6</f>
        <v>12</v>
      </c>
      <c r="G28" s="157"/>
      <c r="H28" s="158">
        <f>F28*G28</f>
        <v>0</v>
      </c>
    </row>
    <row r="29" spans="2:8" ht="15.75">
      <c r="B29" s="171"/>
      <c r="C29" s="172" t="s">
        <v>42</v>
      </c>
      <c r="D29" s="151" t="s">
        <v>6</v>
      </c>
      <c r="E29" s="151"/>
      <c r="F29" s="151" t="s">
        <v>6</v>
      </c>
      <c r="G29" s="152"/>
      <c r="H29" s="153"/>
    </row>
    <row r="30" spans="2:8" ht="57.75" customHeight="1">
      <c r="B30" s="171">
        <v>2.6</v>
      </c>
      <c r="C30" s="169" t="s">
        <v>43</v>
      </c>
      <c r="D30" s="170" t="s">
        <v>26</v>
      </c>
      <c r="E30" s="170">
        <v>2</v>
      </c>
      <c r="F30" s="170">
        <f>E30*6</f>
        <v>12</v>
      </c>
      <c r="G30" s="157"/>
      <c r="H30" s="158">
        <f>F30*G30</f>
        <v>0</v>
      </c>
    </row>
    <row r="31" spans="2:8" ht="15.75">
      <c r="B31" s="171"/>
      <c r="C31" s="172" t="s">
        <v>45</v>
      </c>
      <c r="D31" s="151" t="s">
        <v>6</v>
      </c>
      <c r="E31" s="151"/>
      <c r="F31" s="151" t="s">
        <v>6</v>
      </c>
      <c r="G31" s="152"/>
      <c r="H31" s="153"/>
    </row>
    <row r="32" spans="2:8" ht="52.5" customHeight="1">
      <c r="B32" s="171">
        <v>2.7</v>
      </c>
      <c r="C32" s="169" t="s">
        <v>43</v>
      </c>
      <c r="D32" s="170" t="s">
        <v>26</v>
      </c>
      <c r="E32" s="170">
        <v>2</v>
      </c>
      <c r="F32" s="170">
        <f>E32*6</f>
        <v>12</v>
      </c>
      <c r="G32" s="157"/>
      <c r="H32" s="158">
        <f>F32*G32</f>
        <v>0</v>
      </c>
    </row>
    <row r="33" spans="2:8" ht="15.75">
      <c r="B33" s="171"/>
      <c r="C33" s="172" t="s">
        <v>46</v>
      </c>
      <c r="D33" s="151" t="s">
        <v>6</v>
      </c>
      <c r="E33" s="151"/>
      <c r="F33" s="151" t="s">
        <v>6</v>
      </c>
      <c r="G33" s="152"/>
      <c r="H33" s="153"/>
    </row>
    <row r="34" spans="2:8" ht="63.75" customHeight="1">
      <c r="B34" s="171">
        <v>2.8</v>
      </c>
      <c r="C34" s="169" t="s">
        <v>208</v>
      </c>
      <c r="D34" s="170" t="s">
        <v>26</v>
      </c>
      <c r="E34" s="170">
        <v>1</v>
      </c>
      <c r="F34" s="170">
        <f>E34*6</f>
        <v>6</v>
      </c>
      <c r="G34" s="157"/>
      <c r="H34" s="158">
        <f>F34*G34</f>
        <v>0</v>
      </c>
    </row>
    <row r="35" spans="2:8" ht="66" customHeight="1">
      <c r="B35" s="171">
        <v>2.9</v>
      </c>
      <c r="C35" s="169" t="s">
        <v>48</v>
      </c>
      <c r="D35" s="170" t="s">
        <v>26</v>
      </c>
      <c r="E35" s="170">
        <v>1</v>
      </c>
      <c r="F35" s="170">
        <f>E35*6</f>
        <v>6</v>
      </c>
      <c r="G35" s="157"/>
      <c r="H35" s="158">
        <f>F35*G35</f>
        <v>0</v>
      </c>
    </row>
    <row r="36" spans="2:8" ht="15.75">
      <c r="B36" s="171"/>
      <c r="C36" s="172" t="s">
        <v>209</v>
      </c>
      <c r="D36" s="170"/>
      <c r="E36" s="170"/>
      <c r="F36" s="170"/>
      <c r="G36" s="163"/>
      <c r="H36" s="164"/>
    </row>
    <row r="37" spans="2:8" ht="66" customHeight="1">
      <c r="B37" s="173" t="s">
        <v>210</v>
      </c>
      <c r="C37" s="169" t="s">
        <v>211</v>
      </c>
      <c r="D37" s="170" t="s">
        <v>26</v>
      </c>
      <c r="E37" s="170">
        <v>1</v>
      </c>
      <c r="F37" s="170">
        <f>E37*6</f>
        <v>6</v>
      </c>
      <c r="G37" s="157"/>
      <c r="H37" s="158">
        <f>F37*G37</f>
        <v>0</v>
      </c>
    </row>
    <row r="38" spans="2:8">
      <c r="B38" s="155"/>
      <c r="C38" s="174"/>
      <c r="D38" s="131"/>
      <c r="E38" s="131"/>
      <c r="F38" s="131"/>
      <c r="G38" s="163"/>
      <c r="H38" s="164"/>
    </row>
    <row r="39" spans="2:8" ht="92.25" customHeight="1">
      <c r="B39" s="165">
        <v>3</v>
      </c>
      <c r="C39" s="175" t="s">
        <v>212</v>
      </c>
      <c r="D39" s="151" t="s">
        <v>6</v>
      </c>
      <c r="E39" s="151"/>
      <c r="F39" s="151" t="s">
        <v>6</v>
      </c>
      <c r="G39" s="152"/>
      <c r="H39" s="153"/>
    </row>
    <row r="40" spans="2:8">
      <c r="B40" s="161"/>
      <c r="C40" s="174"/>
      <c r="D40" s="131"/>
      <c r="E40" s="131"/>
      <c r="F40" s="131"/>
      <c r="G40" s="163"/>
      <c r="H40" s="164"/>
    </row>
    <row r="41" spans="2:8" ht="27.75" customHeight="1">
      <c r="B41" s="171">
        <v>3.1</v>
      </c>
      <c r="C41" s="169" t="s">
        <v>50</v>
      </c>
      <c r="D41" s="170" t="s">
        <v>26</v>
      </c>
      <c r="E41" s="170">
        <v>4</v>
      </c>
      <c r="F41" s="170">
        <f>E41*6</f>
        <v>24</v>
      </c>
      <c r="G41" s="157"/>
      <c r="H41" s="158">
        <f>F41*G41</f>
        <v>0</v>
      </c>
    </row>
    <row r="42" spans="2:8" ht="62.25" customHeight="1">
      <c r="B42" s="171">
        <v>3.2</v>
      </c>
      <c r="C42" s="169" t="s">
        <v>52</v>
      </c>
      <c r="D42" s="170" t="s">
        <v>26</v>
      </c>
      <c r="E42" s="170">
        <v>1</v>
      </c>
      <c r="F42" s="170">
        <f>E42*6</f>
        <v>6</v>
      </c>
      <c r="G42" s="157"/>
      <c r="H42" s="158">
        <f>F42*G42</f>
        <v>0</v>
      </c>
    </row>
    <row r="43" spans="2:8">
      <c r="B43" s="161"/>
      <c r="C43" s="174"/>
      <c r="D43" s="131"/>
      <c r="E43" s="131"/>
      <c r="F43" s="131"/>
      <c r="G43" s="163"/>
      <c r="H43" s="164"/>
    </row>
    <row r="44" spans="2:8" ht="49.5" customHeight="1">
      <c r="B44" s="165">
        <v>4</v>
      </c>
      <c r="C44" s="176" t="s">
        <v>213</v>
      </c>
      <c r="D44" s="151" t="s">
        <v>6</v>
      </c>
      <c r="E44" s="151"/>
      <c r="F44" s="151" t="s">
        <v>6</v>
      </c>
      <c r="G44" s="152"/>
      <c r="H44" s="153"/>
    </row>
    <row r="45" spans="2:8" ht="63.75" customHeight="1">
      <c r="B45" s="171">
        <v>4.0999999999999996</v>
      </c>
      <c r="C45" s="169" t="s">
        <v>55</v>
      </c>
      <c r="D45" s="131" t="s">
        <v>26</v>
      </c>
      <c r="E45" s="131">
        <v>1</v>
      </c>
      <c r="F45" s="170">
        <f>E45*6</f>
        <v>6</v>
      </c>
      <c r="G45" s="157"/>
      <c r="H45" s="158">
        <f>F45*G45</f>
        <v>0</v>
      </c>
    </row>
    <row r="46" spans="2:8">
      <c r="B46" s="155"/>
      <c r="C46" s="174"/>
      <c r="D46" s="131"/>
      <c r="E46" s="131"/>
      <c r="F46" s="131"/>
      <c r="G46" s="163"/>
      <c r="H46" s="164"/>
    </row>
    <row r="47" spans="2:8" ht="38.25" customHeight="1">
      <c r="B47" s="149"/>
      <c r="C47" s="160" t="s">
        <v>56</v>
      </c>
      <c r="D47" s="151" t="s">
        <v>6</v>
      </c>
      <c r="E47" s="151"/>
      <c r="F47" s="151" t="s">
        <v>6</v>
      </c>
      <c r="G47" s="152"/>
      <c r="H47" s="153"/>
    </row>
    <row r="48" spans="2:8" ht="159.75" customHeight="1">
      <c r="B48" s="165" t="s">
        <v>57</v>
      </c>
      <c r="C48" s="175" t="s">
        <v>214</v>
      </c>
      <c r="D48" s="151" t="s">
        <v>6</v>
      </c>
      <c r="E48" s="151"/>
      <c r="F48" s="151" t="s">
        <v>6</v>
      </c>
      <c r="G48" s="152"/>
      <c r="H48" s="153"/>
    </row>
    <row r="49" spans="2:8" ht="47.25" customHeight="1">
      <c r="B49" s="155" t="s">
        <v>9</v>
      </c>
      <c r="C49" s="174" t="s">
        <v>215</v>
      </c>
      <c r="D49" s="131" t="s">
        <v>26</v>
      </c>
      <c r="E49" s="131">
        <v>1</v>
      </c>
      <c r="F49" s="170">
        <f>E49*6</f>
        <v>6</v>
      </c>
      <c r="G49" s="157"/>
      <c r="H49" s="158">
        <f>F49*G49</f>
        <v>0</v>
      </c>
    </row>
    <row r="50" spans="2:8" ht="113.25" customHeight="1">
      <c r="B50" s="177" t="s">
        <v>60</v>
      </c>
      <c r="C50" s="174" t="s">
        <v>61</v>
      </c>
      <c r="D50" s="151" t="s">
        <v>6</v>
      </c>
      <c r="E50" s="151"/>
      <c r="F50" s="151" t="s">
        <v>6</v>
      </c>
      <c r="G50" s="152"/>
      <c r="H50" s="153"/>
    </row>
    <row r="51" spans="2:8" ht="52.5" customHeight="1">
      <c r="B51" s="149"/>
      <c r="C51" s="176" t="s">
        <v>62</v>
      </c>
      <c r="D51" s="151" t="s">
        <v>6</v>
      </c>
      <c r="E51" s="151"/>
      <c r="F51" s="151" t="s">
        <v>6</v>
      </c>
      <c r="G51" s="152"/>
      <c r="H51" s="153"/>
    </row>
    <row r="52" spans="2:8" ht="95.25" customHeight="1">
      <c r="B52" s="165" t="s">
        <v>57</v>
      </c>
      <c r="C52" s="176" t="s">
        <v>216</v>
      </c>
      <c r="D52" s="151" t="s">
        <v>6</v>
      </c>
      <c r="E52" s="151"/>
      <c r="F52" s="151" t="s">
        <v>6</v>
      </c>
      <c r="G52" s="152"/>
      <c r="H52" s="153"/>
    </row>
    <row r="53" spans="2:8" ht="39" customHeight="1">
      <c r="B53" s="155">
        <v>1.1000000000000001</v>
      </c>
      <c r="C53" s="156" t="s">
        <v>66</v>
      </c>
      <c r="D53" s="151" t="s">
        <v>6</v>
      </c>
      <c r="E53" s="151"/>
      <c r="F53" s="151" t="s">
        <v>6</v>
      </c>
      <c r="G53" s="152"/>
      <c r="H53" s="153"/>
    </row>
    <row r="54" spans="2:8" ht="42" customHeight="1">
      <c r="B54" s="155" t="s">
        <v>217</v>
      </c>
      <c r="C54" s="174" t="s">
        <v>68</v>
      </c>
      <c r="D54" s="131" t="s">
        <v>26</v>
      </c>
      <c r="E54" s="131">
        <v>3</v>
      </c>
      <c r="F54" s="170">
        <f>E54*6</f>
        <v>18</v>
      </c>
      <c r="G54" s="157"/>
      <c r="H54" s="158">
        <f t="shared" ref="H54:H56" si="1">F54*G54</f>
        <v>0</v>
      </c>
    </row>
    <row r="55" spans="2:8" ht="30" customHeight="1">
      <c r="B55" s="138" t="s">
        <v>218</v>
      </c>
      <c r="C55" s="174" t="s">
        <v>72</v>
      </c>
      <c r="D55" s="131" t="s">
        <v>26</v>
      </c>
      <c r="E55" s="131">
        <v>2</v>
      </c>
      <c r="F55" s="170">
        <f>E55*6</f>
        <v>12</v>
      </c>
      <c r="G55" s="157"/>
      <c r="H55" s="158">
        <f t="shared" si="1"/>
        <v>0</v>
      </c>
    </row>
    <row r="56" spans="2:8" ht="36" customHeight="1">
      <c r="B56" s="138" t="s">
        <v>219</v>
      </c>
      <c r="C56" s="174" t="s">
        <v>74</v>
      </c>
      <c r="D56" s="131" t="s">
        <v>26</v>
      </c>
      <c r="E56" s="131">
        <v>1</v>
      </c>
      <c r="F56" s="170">
        <f>E56*6</f>
        <v>6</v>
      </c>
      <c r="G56" s="157"/>
      <c r="H56" s="158">
        <f t="shared" si="1"/>
        <v>0</v>
      </c>
    </row>
    <row r="57" spans="2:8" ht="67.5" customHeight="1">
      <c r="B57" s="138"/>
      <c r="C57" s="176" t="s">
        <v>220</v>
      </c>
      <c r="D57" s="131"/>
      <c r="E57" s="131"/>
      <c r="F57" s="131"/>
      <c r="G57" s="163"/>
      <c r="H57" s="164"/>
    </row>
    <row r="58" spans="2:8" ht="30.75" customHeight="1">
      <c r="B58" s="178">
        <v>1</v>
      </c>
      <c r="C58" s="175" t="s">
        <v>76</v>
      </c>
      <c r="D58" s="151" t="s">
        <v>6</v>
      </c>
      <c r="E58" s="151"/>
      <c r="F58" s="151" t="s">
        <v>6</v>
      </c>
      <c r="G58" s="152"/>
      <c r="H58" s="153"/>
    </row>
    <row r="59" spans="2:8" ht="218.25" customHeight="1">
      <c r="B59" s="179"/>
      <c r="C59" s="174" t="s">
        <v>77</v>
      </c>
      <c r="D59" s="131" t="s">
        <v>78</v>
      </c>
      <c r="E59" s="131">
        <v>0.1</v>
      </c>
      <c r="F59" s="170">
        <f>E59*6</f>
        <v>0.60000000000000009</v>
      </c>
      <c r="G59" s="157"/>
      <c r="H59" s="158">
        <f>F59*G59</f>
        <v>0</v>
      </c>
    </row>
    <row r="60" spans="2:8" ht="24.75" customHeight="1">
      <c r="B60" s="138"/>
      <c r="C60" s="180" t="s">
        <v>79</v>
      </c>
      <c r="D60" s="581" t="s">
        <v>6</v>
      </c>
      <c r="E60" s="581" t="s">
        <v>6</v>
      </c>
      <c r="F60" s="581" t="s">
        <v>6</v>
      </c>
      <c r="G60" s="152"/>
      <c r="H60" s="582"/>
    </row>
    <row r="61" spans="2:8" ht="72" customHeight="1">
      <c r="B61" s="179" t="s">
        <v>80</v>
      </c>
      <c r="C61" s="174" t="s">
        <v>81</v>
      </c>
      <c r="D61" s="581"/>
      <c r="E61" s="581"/>
      <c r="F61" s="581"/>
      <c r="G61" s="152"/>
      <c r="H61" s="582"/>
    </row>
    <row r="62" spans="2:8" ht="93" customHeight="1">
      <c r="B62" s="179" t="s">
        <v>82</v>
      </c>
      <c r="C62" s="174" t="s">
        <v>83</v>
      </c>
      <c r="D62" s="581"/>
      <c r="E62" s="581"/>
      <c r="F62" s="581"/>
      <c r="G62" s="152"/>
      <c r="H62" s="582"/>
    </row>
    <row r="63" spans="2:8" ht="73.5" customHeight="1">
      <c r="B63" s="179" t="s">
        <v>84</v>
      </c>
      <c r="C63" s="174" t="s">
        <v>85</v>
      </c>
      <c r="D63" s="581"/>
      <c r="E63" s="581"/>
      <c r="F63" s="581"/>
      <c r="G63" s="152"/>
      <c r="H63" s="582"/>
    </row>
    <row r="64" spans="2:8" ht="72.75" customHeight="1" thickBot="1">
      <c r="B64" s="181"/>
      <c r="C64" s="182" t="s">
        <v>89</v>
      </c>
      <c r="D64" s="573" t="s">
        <v>620</v>
      </c>
      <c r="E64" s="573"/>
      <c r="F64" s="573"/>
      <c r="G64" s="183"/>
      <c r="H64" s="184"/>
    </row>
  </sheetData>
  <sheetProtection password="CC8C" sheet="1" objects="1" scenarios="1"/>
  <mergeCells count="15">
    <mergeCell ref="B3:H3"/>
    <mergeCell ref="D64:F64"/>
    <mergeCell ref="B4:H4"/>
    <mergeCell ref="B5:B6"/>
    <mergeCell ref="C5:C6"/>
    <mergeCell ref="D5:D6"/>
    <mergeCell ref="E5:E6"/>
    <mergeCell ref="F5:F6"/>
    <mergeCell ref="G5:G6"/>
    <mergeCell ref="H5:H6"/>
    <mergeCell ref="B8:H8"/>
    <mergeCell ref="D60:D63"/>
    <mergeCell ref="E60:E63"/>
    <mergeCell ref="F60:F63"/>
    <mergeCell ref="H60:H63"/>
  </mergeCells>
  <conditionalFormatting sqref="F57 F17 F40 F43 F46 F38 F24 E5:F7">
    <cfRule type="cellIs" dxfId="8" priority="1" stopIfTrue="1" operator="equal">
      <formula>0</formula>
    </cfRule>
  </conditionalFormatting>
  <printOptions horizontalCentered="1" verticalCentered="1"/>
  <pageMargins left="0.7" right="0.7" top="0.75" bottom="0.75" header="0.3" footer="0.3"/>
  <pageSetup paperSize="9" scale="65" orientation="landscape" horizontalDpi="300" verticalDpi="300" r:id="rId1"/>
  <rowBreaks count="4" manualBreakCount="4">
    <brk id="15" max="7" man="1"/>
    <brk id="32" max="16383" man="1"/>
    <brk id="47" max="16383" man="1"/>
    <brk id="58" max="7" man="1"/>
  </rowBreaks>
</worksheet>
</file>

<file path=xl/worksheets/sheet7.xml><?xml version="1.0" encoding="utf-8"?>
<worksheet xmlns="http://schemas.openxmlformats.org/spreadsheetml/2006/main" xmlns:r="http://schemas.openxmlformats.org/officeDocument/2006/relationships">
  <dimension ref="B1:H35"/>
  <sheetViews>
    <sheetView view="pageBreakPreview" topLeftCell="A17" zoomScale="60" zoomScaleNormal="70" workbookViewId="0">
      <selection activeCell="C10" sqref="C10"/>
    </sheetView>
  </sheetViews>
  <sheetFormatPr defaultRowHeight="15"/>
  <cols>
    <col min="1" max="1" width="4.42578125" style="6" customWidth="1"/>
    <col min="2" max="2" width="15.5703125" style="6" customWidth="1"/>
    <col min="3" max="3" width="119.85546875" style="6" customWidth="1"/>
    <col min="4" max="4" width="12.140625" style="6" customWidth="1"/>
    <col min="5" max="5" width="22.5703125" style="6" customWidth="1"/>
    <col min="6" max="6" width="20.85546875" style="6" customWidth="1"/>
    <col min="7" max="7" width="18" style="6" customWidth="1"/>
    <col min="8" max="8" width="23.5703125" style="6" customWidth="1"/>
    <col min="9" max="16384" width="9.140625" style="6"/>
  </cols>
  <sheetData>
    <row r="1" spans="2:8" ht="15.75" thickBot="1"/>
    <row r="2" spans="2:8" ht="15.75" thickBot="1">
      <c r="B2" s="495" t="s">
        <v>595</v>
      </c>
      <c r="C2" s="496"/>
      <c r="D2" s="496"/>
      <c r="E2" s="496"/>
      <c r="F2" s="496"/>
      <c r="G2" s="496"/>
      <c r="H2" s="497"/>
    </row>
    <row r="3" spans="2:8" ht="25.5" customHeight="1">
      <c r="B3" s="498" t="s">
        <v>623</v>
      </c>
      <c r="C3" s="499"/>
      <c r="D3" s="499"/>
      <c r="E3" s="499"/>
      <c r="F3" s="499"/>
      <c r="G3" s="500"/>
      <c r="H3" s="501"/>
    </row>
    <row r="4" spans="2:8" ht="15.75" customHeight="1">
      <c r="B4" s="563" t="s">
        <v>0</v>
      </c>
      <c r="C4" s="564" t="s">
        <v>1</v>
      </c>
      <c r="D4" s="564" t="s">
        <v>2</v>
      </c>
      <c r="E4" s="568" t="s">
        <v>172</v>
      </c>
      <c r="F4" s="568" t="s">
        <v>173</v>
      </c>
      <c r="G4" s="585" t="s">
        <v>619</v>
      </c>
      <c r="H4" s="588" t="s">
        <v>174</v>
      </c>
    </row>
    <row r="5" spans="2:8" ht="15.75" customHeight="1">
      <c r="B5" s="563"/>
      <c r="C5" s="564"/>
      <c r="D5" s="564"/>
      <c r="E5" s="568"/>
      <c r="F5" s="568"/>
      <c r="G5" s="586"/>
      <c r="H5" s="588"/>
    </row>
    <row r="6" spans="2:8" ht="92.25" customHeight="1">
      <c r="B6" s="563"/>
      <c r="C6" s="564"/>
      <c r="D6" s="564"/>
      <c r="E6" s="568"/>
      <c r="F6" s="568"/>
      <c r="G6" s="587"/>
      <c r="H6" s="588"/>
    </row>
    <row r="7" spans="2:8" ht="26.25" customHeight="1">
      <c r="B7" s="122"/>
      <c r="C7" s="424"/>
      <c r="D7" s="123"/>
      <c r="E7" s="124" t="s">
        <v>109</v>
      </c>
      <c r="F7" s="124" t="s">
        <v>110</v>
      </c>
      <c r="G7" s="125" t="s">
        <v>111</v>
      </c>
      <c r="H7" s="126" t="s">
        <v>112</v>
      </c>
    </row>
    <row r="8" spans="2:8" ht="54.75" customHeight="1">
      <c r="B8" s="583" t="s">
        <v>175</v>
      </c>
      <c r="C8" s="584"/>
      <c r="D8" s="584"/>
      <c r="E8" s="584"/>
      <c r="F8" s="584"/>
      <c r="G8" s="127"/>
      <c r="H8" s="128"/>
    </row>
    <row r="9" spans="2:8" ht="34.5" customHeight="1">
      <c r="B9" s="129" t="s">
        <v>176</v>
      </c>
      <c r="C9" s="130" t="s">
        <v>177</v>
      </c>
      <c r="D9" s="131"/>
      <c r="E9" s="131"/>
      <c r="F9" s="131"/>
      <c r="G9" s="127"/>
      <c r="H9" s="128"/>
    </row>
    <row r="10" spans="2:8" ht="300.75" customHeight="1">
      <c r="B10" s="129"/>
      <c r="C10" s="132" t="s">
        <v>178</v>
      </c>
      <c r="D10" s="131" t="s">
        <v>179</v>
      </c>
      <c r="E10" s="131">
        <v>0.5</v>
      </c>
      <c r="F10" s="131">
        <f>E10*6</f>
        <v>3</v>
      </c>
      <c r="G10" s="133"/>
      <c r="H10" s="134">
        <f>F10*G10</f>
        <v>0</v>
      </c>
    </row>
    <row r="11" spans="2:8" ht="42" customHeight="1">
      <c r="B11" s="129" t="s">
        <v>180</v>
      </c>
      <c r="C11" s="135" t="s">
        <v>181</v>
      </c>
      <c r="D11" s="131"/>
      <c r="E11" s="131"/>
      <c r="F11" s="131"/>
      <c r="G11" s="136"/>
      <c r="H11" s="137"/>
    </row>
    <row r="12" spans="2:8" ht="141" customHeight="1">
      <c r="B12" s="129"/>
      <c r="C12" s="132" t="s">
        <v>182</v>
      </c>
      <c r="D12" s="131" t="s">
        <v>183</v>
      </c>
      <c r="E12" s="131">
        <v>85</v>
      </c>
      <c r="F12" s="131">
        <f>E12*6</f>
        <v>510</v>
      </c>
      <c r="G12" s="133"/>
      <c r="H12" s="134">
        <f>F12*G12</f>
        <v>0</v>
      </c>
    </row>
    <row r="13" spans="2:8" ht="46.5" customHeight="1">
      <c r="B13" s="129"/>
      <c r="C13" s="132" t="s">
        <v>184</v>
      </c>
      <c r="D13" s="131"/>
      <c r="E13" s="131"/>
      <c r="F13" s="131"/>
      <c r="G13" s="136"/>
      <c r="H13" s="137"/>
    </row>
    <row r="14" spans="2:8" ht="15.75">
      <c r="B14" s="129" t="s">
        <v>185</v>
      </c>
      <c r="C14" s="135" t="s">
        <v>186</v>
      </c>
      <c r="D14" s="131"/>
      <c r="E14" s="131"/>
      <c r="F14" s="131"/>
      <c r="G14" s="136"/>
      <c r="H14" s="137"/>
    </row>
    <row r="15" spans="2:8" ht="96.75" customHeight="1">
      <c r="B15" s="129"/>
      <c r="C15" s="132" t="s">
        <v>187</v>
      </c>
      <c r="D15" s="131"/>
      <c r="E15" s="131"/>
      <c r="F15" s="131"/>
      <c r="G15" s="136"/>
      <c r="H15" s="137"/>
    </row>
    <row r="16" spans="2:8" ht="39" customHeight="1">
      <c r="B16" s="138" t="s">
        <v>188</v>
      </c>
      <c r="C16" s="132" t="s">
        <v>189</v>
      </c>
      <c r="D16" s="131" t="s">
        <v>26</v>
      </c>
      <c r="E16" s="131">
        <v>1</v>
      </c>
      <c r="F16" s="131">
        <f>E16*6</f>
        <v>6</v>
      </c>
      <c r="G16" s="133"/>
      <c r="H16" s="134">
        <f>F16*G16</f>
        <v>0</v>
      </c>
    </row>
    <row r="17" spans="2:8" ht="39.75" customHeight="1">
      <c r="B17" s="129" t="s">
        <v>190</v>
      </c>
      <c r="C17" s="135" t="s">
        <v>191</v>
      </c>
      <c r="D17" s="131"/>
      <c r="E17" s="131"/>
      <c r="F17" s="131"/>
      <c r="G17" s="136"/>
      <c r="H17" s="137"/>
    </row>
    <row r="18" spans="2:8" ht="78" customHeight="1">
      <c r="B18" s="129"/>
      <c r="C18" s="132" t="s">
        <v>192</v>
      </c>
      <c r="D18" s="131" t="s">
        <v>183</v>
      </c>
      <c r="E18" s="131">
        <v>85</v>
      </c>
      <c r="F18" s="131">
        <f>E18*6</f>
        <v>510</v>
      </c>
      <c r="G18" s="133"/>
      <c r="H18" s="134">
        <f>F18*G18</f>
        <v>0</v>
      </c>
    </row>
    <row r="19" spans="2:8" ht="62.25" customHeight="1">
      <c r="B19" s="129"/>
      <c r="C19" s="132" t="s">
        <v>193</v>
      </c>
      <c r="D19" s="131"/>
      <c r="E19" s="131"/>
      <c r="F19" s="131"/>
      <c r="G19" s="136"/>
      <c r="H19" s="137"/>
    </row>
    <row r="20" spans="2:8" ht="15.75">
      <c r="B20" s="129"/>
      <c r="C20" s="9" t="s">
        <v>194</v>
      </c>
      <c r="D20" s="139"/>
      <c r="E20" s="139"/>
      <c r="F20" s="131"/>
      <c r="G20" s="136"/>
      <c r="H20" s="137"/>
    </row>
    <row r="21" spans="2:8" ht="83.25" customHeight="1">
      <c r="B21" s="140">
        <v>1</v>
      </c>
      <c r="C21" s="141" t="s">
        <v>195</v>
      </c>
      <c r="D21" s="139"/>
      <c r="E21" s="139"/>
      <c r="F21" s="131"/>
      <c r="G21" s="136"/>
      <c r="H21" s="137"/>
    </row>
    <row r="22" spans="2:8" ht="62.25" customHeight="1">
      <c r="B22" s="140">
        <v>2</v>
      </c>
      <c r="C22" s="132" t="s">
        <v>196</v>
      </c>
      <c r="D22" s="142"/>
      <c r="E22" s="142"/>
      <c r="F22" s="142"/>
      <c r="G22" s="136"/>
      <c r="H22" s="137"/>
    </row>
    <row r="23" spans="2:8" ht="62.25" customHeight="1">
      <c r="B23" s="140">
        <v>3</v>
      </c>
      <c r="C23" s="132" t="s">
        <v>197</v>
      </c>
      <c r="D23" s="142"/>
      <c r="E23" s="142"/>
      <c r="F23" s="142"/>
      <c r="G23" s="136"/>
      <c r="H23" s="137"/>
    </row>
    <row r="24" spans="2:8" ht="64.5" customHeight="1">
      <c r="B24" s="140">
        <v>4</v>
      </c>
      <c r="C24" s="132" t="s">
        <v>198</v>
      </c>
      <c r="D24" s="142"/>
      <c r="E24" s="142"/>
      <c r="F24" s="142"/>
      <c r="G24" s="136"/>
      <c r="H24" s="137"/>
    </row>
    <row r="25" spans="2:8" ht="51" customHeight="1">
      <c r="B25" s="140">
        <v>5</v>
      </c>
      <c r="C25" s="132" t="s">
        <v>199</v>
      </c>
      <c r="D25" s="142"/>
      <c r="E25" s="142"/>
      <c r="F25" s="142"/>
      <c r="G25" s="136"/>
      <c r="H25" s="137"/>
    </row>
    <row r="26" spans="2:8" ht="36" customHeight="1">
      <c r="B26" s="140">
        <v>6</v>
      </c>
      <c r="C26" s="132" t="s">
        <v>200</v>
      </c>
      <c r="D26" s="142"/>
      <c r="E26" s="142"/>
      <c r="F26" s="142"/>
      <c r="G26" s="136"/>
      <c r="H26" s="137"/>
    </row>
    <row r="27" spans="2:8" ht="37.5" customHeight="1" thickBot="1">
      <c r="B27" s="143"/>
      <c r="C27" s="144" t="s">
        <v>201</v>
      </c>
      <c r="D27" s="573" t="s">
        <v>620</v>
      </c>
      <c r="E27" s="573"/>
      <c r="F27" s="573"/>
      <c r="G27" s="145"/>
      <c r="H27" s="146"/>
    </row>
    <row r="35" spans="5:5">
      <c r="E35" s="147">
        <f>H27+'[1]PART III MECH'!H61+'[1]PART-II ELECT'!I75+'[1]PART-I CIVIL'!H55</f>
        <v>0</v>
      </c>
    </row>
  </sheetData>
  <sheetProtection password="CC8C" sheet="1" objects="1" scenarios="1"/>
  <mergeCells count="11">
    <mergeCell ref="B2:H2"/>
    <mergeCell ref="B8:F8"/>
    <mergeCell ref="D27:F27"/>
    <mergeCell ref="B3:H3"/>
    <mergeCell ref="B4:B6"/>
    <mergeCell ref="C4:C6"/>
    <mergeCell ref="D4:D6"/>
    <mergeCell ref="E4:E6"/>
    <mergeCell ref="F4:F6"/>
    <mergeCell ref="G4:G6"/>
    <mergeCell ref="H4:H6"/>
  </mergeCells>
  <conditionalFormatting sqref="E4:F4">
    <cfRule type="cellIs" dxfId="7" priority="1" stopIfTrue="1" operator="equal">
      <formula>0</formula>
    </cfRule>
  </conditionalFormatting>
  <printOptions horizontalCentered="1" verticalCentered="1"/>
  <pageMargins left="0.7" right="0.7" top="0.75" bottom="0.75" header="0.3" footer="0.3"/>
  <pageSetup paperSize="9" scale="50" orientation="landscape" horizontalDpi="300" verticalDpi="300" r:id="rId1"/>
  <rowBreaks count="1" manualBreakCount="1">
    <brk id="30" max="16383" man="1"/>
  </rowBreaks>
</worksheet>
</file>

<file path=xl/worksheets/sheet8.xml><?xml version="1.0" encoding="utf-8"?>
<worksheet xmlns="http://schemas.openxmlformats.org/spreadsheetml/2006/main" xmlns:r="http://schemas.openxmlformats.org/officeDocument/2006/relationships">
  <dimension ref="B1:H191"/>
  <sheetViews>
    <sheetView view="pageBreakPreview" topLeftCell="A71" zoomScale="60" zoomScaleNormal="70" workbookViewId="0">
      <selection activeCell="C15" sqref="C15"/>
    </sheetView>
  </sheetViews>
  <sheetFormatPr defaultRowHeight="15"/>
  <cols>
    <col min="1" max="1" width="7.140625" style="6" customWidth="1"/>
    <col min="2" max="2" width="19.140625" style="6" customWidth="1"/>
    <col min="3" max="3" width="90.85546875" style="6" customWidth="1"/>
    <col min="4" max="4" width="12.42578125" style="6" customWidth="1"/>
    <col min="5" max="6" width="24" style="6" customWidth="1"/>
    <col min="7" max="7" width="26.85546875" style="6" customWidth="1"/>
    <col min="8" max="8" width="35.7109375" style="6" customWidth="1"/>
    <col min="9" max="16384" width="9.140625" style="6"/>
  </cols>
  <sheetData>
    <row r="1" spans="2:8" ht="15.75" thickBot="1"/>
    <row r="2" spans="2:8" ht="15.75" thickBot="1">
      <c r="B2" s="495" t="s">
        <v>595</v>
      </c>
      <c r="C2" s="496"/>
      <c r="D2" s="496"/>
      <c r="E2" s="496"/>
      <c r="F2" s="496"/>
      <c r="G2" s="496"/>
      <c r="H2" s="497"/>
    </row>
    <row r="3" spans="2:8" ht="19.5" thickBot="1">
      <c r="B3" s="498" t="s">
        <v>569</v>
      </c>
      <c r="C3" s="499"/>
      <c r="D3" s="499"/>
      <c r="E3" s="499"/>
      <c r="F3" s="499"/>
      <c r="G3" s="500"/>
      <c r="H3" s="501"/>
    </row>
    <row r="4" spans="2:8" ht="106.5" customHeight="1">
      <c r="B4" s="222" t="s">
        <v>0</v>
      </c>
      <c r="C4" s="223" t="s">
        <v>266</v>
      </c>
      <c r="D4" s="223" t="s">
        <v>2</v>
      </c>
      <c r="E4" s="224" t="s">
        <v>267</v>
      </c>
      <c r="F4" s="224" t="s">
        <v>268</v>
      </c>
      <c r="G4" s="417" t="s">
        <v>619</v>
      </c>
      <c r="H4" s="225" t="s">
        <v>269</v>
      </c>
    </row>
    <row r="5" spans="2:8" ht="39" customHeight="1" thickBot="1">
      <c r="B5" s="226"/>
      <c r="C5" s="227"/>
      <c r="D5" s="227"/>
      <c r="E5" s="228" t="s">
        <v>109</v>
      </c>
      <c r="F5" s="228" t="s">
        <v>110</v>
      </c>
      <c r="G5" s="228" t="s">
        <v>111</v>
      </c>
      <c r="H5" s="229" t="s">
        <v>112</v>
      </c>
    </row>
    <row r="6" spans="2:8" ht="15.75">
      <c r="B6" s="230" t="s">
        <v>270</v>
      </c>
      <c r="C6" s="231"/>
      <c r="D6" s="231"/>
      <c r="E6" s="232"/>
      <c r="F6" s="232"/>
      <c r="G6" s="233"/>
      <c r="H6" s="234"/>
    </row>
    <row r="7" spans="2:8" ht="15.75">
      <c r="B7" s="235">
        <v>1</v>
      </c>
      <c r="C7" s="236" t="s">
        <v>271</v>
      </c>
      <c r="D7" s="5" t="s">
        <v>6</v>
      </c>
      <c r="E7" s="5"/>
      <c r="F7" s="5"/>
      <c r="G7" s="59"/>
      <c r="H7" s="38"/>
    </row>
    <row r="8" spans="2:8" ht="140.25" customHeight="1">
      <c r="B8" s="235"/>
      <c r="C8" s="112" t="s">
        <v>272</v>
      </c>
      <c r="D8" s="5" t="s">
        <v>6</v>
      </c>
      <c r="E8" s="237"/>
      <c r="F8" s="237"/>
      <c r="G8" s="59"/>
      <c r="H8" s="38"/>
    </row>
    <row r="9" spans="2:8" ht="30.75" customHeight="1">
      <c r="B9" s="235">
        <v>1.1000000000000001</v>
      </c>
      <c r="C9" s="112" t="s">
        <v>123</v>
      </c>
      <c r="D9" s="5" t="s">
        <v>124</v>
      </c>
      <c r="E9" s="237">
        <v>1035</v>
      </c>
      <c r="F9" s="237">
        <f>E9*3</f>
        <v>3105</v>
      </c>
      <c r="G9" s="96"/>
      <c r="H9" s="238">
        <f>F9*G9</f>
        <v>0</v>
      </c>
    </row>
    <row r="10" spans="2:8" ht="69" customHeight="1">
      <c r="B10" s="235">
        <v>2</v>
      </c>
      <c r="C10" s="239" t="s">
        <v>273</v>
      </c>
      <c r="D10" s="5" t="s">
        <v>6</v>
      </c>
      <c r="E10" s="237"/>
      <c r="F10" s="237">
        <f t="shared" ref="F10:F73" si="0">E10*3</f>
        <v>0</v>
      </c>
      <c r="G10" s="59"/>
      <c r="H10" s="38"/>
    </row>
    <row r="11" spans="2:8" ht="34.5" customHeight="1">
      <c r="B11" s="235">
        <v>2.1</v>
      </c>
      <c r="C11" s="240" t="s">
        <v>274</v>
      </c>
      <c r="D11" s="5" t="s">
        <v>149</v>
      </c>
      <c r="E11" s="237">
        <v>6</v>
      </c>
      <c r="F11" s="237">
        <f t="shared" si="0"/>
        <v>18</v>
      </c>
      <c r="G11" s="96"/>
      <c r="H11" s="238">
        <f>F11*G11</f>
        <v>0</v>
      </c>
    </row>
    <row r="12" spans="2:8" ht="165">
      <c r="B12" s="235">
        <v>3</v>
      </c>
      <c r="C12" s="112" t="s">
        <v>275</v>
      </c>
      <c r="D12" s="5" t="s">
        <v>6</v>
      </c>
      <c r="E12" s="237"/>
      <c r="F12" s="237">
        <f t="shared" si="0"/>
        <v>0</v>
      </c>
      <c r="G12" s="59"/>
      <c r="H12" s="38"/>
    </row>
    <row r="13" spans="2:8" ht="15.75">
      <c r="B13" s="235">
        <v>3.1</v>
      </c>
      <c r="C13" s="112" t="s">
        <v>123</v>
      </c>
      <c r="D13" s="5" t="s">
        <v>126</v>
      </c>
      <c r="E13" s="237">
        <v>1955</v>
      </c>
      <c r="F13" s="237">
        <f t="shared" si="0"/>
        <v>5865</v>
      </c>
      <c r="G13" s="96"/>
      <c r="H13" s="238">
        <f>F13*G13</f>
        <v>0</v>
      </c>
    </row>
    <row r="14" spans="2:8" ht="15.75">
      <c r="B14" s="235">
        <v>3.2</v>
      </c>
      <c r="C14" s="112" t="s">
        <v>276</v>
      </c>
      <c r="D14" s="5" t="s">
        <v>126</v>
      </c>
      <c r="E14" s="237">
        <v>90</v>
      </c>
      <c r="F14" s="237">
        <f t="shared" si="0"/>
        <v>270</v>
      </c>
      <c r="G14" s="96"/>
      <c r="H14" s="238">
        <f>F14*G14</f>
        <v>0</v>
      </c>
    </row>
    <row r="15" spans="2:8" ht="195.75" customHeight="1">
      <c r="B15" s="235">
        <v>4</v>
      </c>
      <c r="C15" s="112" t="s">
        <v>277</v>
      </c>
      <c r="D15" s="5" t="s">
        <v>6</v>
      </c>
      <c r="E15" s="237"/>
      <c r="F15" s="237">
        <f t="shared" si="0"/>
        <v>0</v>
      </c>
      <c r="G15" s="59"/>
      <c r="H15" s="38"/>
    </row>
    <row r="16" spans="2:8" ht="15.75">
      <c r="B16" s="235">
        <v>4.0999999999999996</v>
      </c>
      <c r="C16" s="112" t="s">
        <v>278</v>
      </c>
      <c r="D16" s="5" t="s">
        <v>126</v>
      </c>
      <c r="E16" s="237">
        <v>40</v>
      </c>
      <c r="F16" s="237">
        <f t="shared" si="0"/>
        <v>120</v>
      </c>
      <c r="G16" s="96"/>
      <c r="H16" s="238">
        <f>F16*G16</f>
        <v>0</v>
      </c>
    </row>
    <row r="17" spans="2:8" ht="50.25" customHeight="1">
      <c r="B17" s="241">
        <v>4.2</v>
      </c>
      <c r="C17" s="242" t="s">
        <v>276</v>
      </c>
      <c r="D17" s="5" t="s">
        <v>126</v>
      </c>
      <c r="E17" s="237">
        <v>23</v>
      </c>
      <c r="F17" s="237">
        <f t="shared" si="0"/>
        <v>69</v>
      </c>
      <c r="G17" s="96"/>
      <c r="H17" s="238">
        <f>F17*G17</f>
        <v>0</v>
      </c>
    </row>
    <row r="18" spans="2:8" ht="30" customHeight="1">
      <c r="B18" s="241">
        <v>4.3</v>
      </c>
      <c r="C18" s="242" t="s">
        <v>279</v>
      </c>
      <c r="D18" s="5" t="s">
        <v>126</v>
      </c>
      <c r="E18" s="237">
        <v>23</v>
      </c>
      <c r="F18" s="237">
        <f t="shared" si="0"/>
        <v>69</v>
      </c>
      <c r="G18" s="96"/>
      <c r="H18" s="238">
        <f>F18*G18</f>
        <v>0</v>
      </c>
    </row>
    <row r="19" spans="2:8" ht="27.75" customHeight="1">
      <c r="B19" s="241">
        <v>4.4000000000000004</v>
      </c>
      <c r="C19" s="242" t="s">
        <v>276</v>
      </c>
      <c r="D19" s="5" t="s">
        <v>126</v>
      </c>
      <c r="E19" s="237">
        <v>12</v>
      </c>
      <c r="F19" s="237">
        <f t="shared" si="0"/>
        <v>36</v>
      </c>
      <c r="G19" s="96"/>
      <c r="H19" s="238">
        <f>F19*G19</f>
        <v>0</v>
      </c>
    </row>
    <row r="20" spans="2:8" ht="125.25" customHeight="1">
      <c r="B20" s="235">
        <v>5</v>
      </c>
      <c r="C20" s="243" t="s">
        <v>280</v>
      </c>
      <c r="D20" s="5" t="s">
        <v>126</v>
      </c>
      <c r="E20" s="237">
        <v>805</v>
      </c>
      <c r="F20" s="237">
        <f t="shared" si="0"/>
        <v>2415</v>
      </c>
      <c r="G20" s="96"/>
      <c r="H20" s="238">
        <f t="shared" ref="H20:H23" si="1">F20*G20</f>
        <v>0</v>
      </c>
    </row>
    <row r="21" spans="2:8" ht="129.75" customHeight="1">
      <c r="B21" s="244">
        <v>6</v>
      </c>
      <c r="C21" s="245" t="s">
        <v>129</v>
      </c>
      <c r="D21" s="5" t="s">
        <v>126</v>
      </c>
      <c r="E21" s="237">
        <v>290</v>
      </c>
      <c r="F21" s="237">
        <f t="shared" si="0"/>
        <v>870</v>
      </c>
      <c r="G21" s="96"/>
      <c r="H21" s="238">
        <f t="shared" si="1"/>
        <v>0</v>
      </c>
    </row>
    <row r="22" spans="2:8" ht="66" customHeight="1">
      <c r="B22" s="235">
        <v>7</v>
      </c>
      <c r="C22" s="112" t="s">
        <v>281</v>
      </c>
      <c r="D22" s="5" t="s">
        <v>126</v>
      </c>
      <c r="E22" s="237">
        <v>23</v>
      </c>
      <c r="F22" s="237">
        <f t="shared" si="0"/>
        <v>69</v>
      </c>
      <c r="G22" s="96"/>
      <c r="H22" s="238">
        <f t="shared" si="1"/>
        <v>0</v>
      </c>
    </row>
    <row r="23" spans="2:8" ht="135.75" customHeight="1">
      <c r="B23" s="235">
        <v>8</v>
      </c>
      <c r="C23" s="112" t="s">
        <v>282</v>
      </c>
      <c r="D23" s="246" t="s">
        <v>124</v>
      </c>
      <c r="E23" s="237">
        <v>90</v>
      </c>
      <c r="F23" s="237">
        <f t="shared" si="0"/>
        <v>270</v>
      </c>
      <c r="G23" s="96"/>
      <c r="H23" s="238">
        <f t="shared" si="1"/>
        <v>0</v>
      </c>
    </row>
    <row r="24" spans="2:8" ht="15.75">
      <c r="B24" s="235"/>
      <c r="C24" s="14"/>
      <c r="D24" s="247"/>
      <c r="E24" s="237"/>
      <c r="F24" s="237">
        <f t="shared" si="0"/>
        <v>0</v>
      </c>
      <c r="G24" s="248"/>
      <c r="H24" s="249"/>
    </row>
    <row r="25" spans="2:8" ht="23.25" customHeight="1">
      <c r="B25" s="235">
        <v>9</v>
      </c>
      <c r="C25" s="250" t="s">
        <v>130</v>
      </c>
      <c r="D25" s="5" t="s">
        <v>6</v>
      </c>
      <c r="E25" s="237"/>
      <c r="F25" s="237">
        <f t="shared" si="0"/>
        <v>0</v>
      </c>
      <c r="G25" s="59"/>
      <c r="H25" s="38"/>
    </row>
    <row r="26" spans="2:8" ht="102" customHeight="1">
      <c r="B26" s="251"/>
      <c r="C26" s="252" t="s">
        <v>283</v>
      </c>
      <c r="D26" s="5" t="s">
        <v>6</v>
      </c>
      <c r="E26" s="237"/>
      <c r="F26" s="237">
        <f t="shared" si="0"/>
        <v>0</v>
      </c>
      <c r="G26" s="59"/>
      <c r="H26" s="38"/>
    </row>
    <row r="27" spans="2:8" ht="58.5" customHeight="1">
      <c r="B27" s="235">
        <v>9.1</v>
      </c>
      <c r="C27" s="252" t="s">
        <v>284</v>
      </c>
      <c r="D27" s="5" t="s">
        <v>126</v>
      </c>
      <c r="E27" s="237">
        <v>20</v>
      </c>
      <c r="F27" s="237">
        <f t="shared" si="0"/>
        <v>60</v>
      </c>
      <c r="G27" s="96"/>
      <c r="H27" s="238">
        <f t="shared" ref="H27:H29" si="2">F27*G27</f>
        <v>0</v>
      </c>
    </row>
    <row r="28" spans="2:8" ht="60" customHeight="1">
      <c r="B28" s="235">
        <v>9.1999999999999993</v>
      </c>
      <c r="C28" s="252" t="s">
        <v>285</v>
      </c>
      <c r="D28" s="5" t="s">
        <v>126</v>
      </c>
      <c r="E28" s="237">
        <v>100</v>
      </c>
      <c r="F28" s="237">
        <f t="shared" si="0"/>
        <v>300</v>
      </c>
      <c r="G28" s="96"/>
      <c r="H28" s="238">
        <f t="shared" si="2"/>
        <v>0</v>
      </c>
    </row>
    <row r="29" spans="2:8" ht="57" customHeight="1">
      <c r="B29" s="235">
        <v>9.3000000000000007</v>
      </c>
      <c r="C29" s="252" t="s">
        <v>286</v>
      </c>
      <c r="D29" s="5" t="s">
        <v>126</v>
      </c>
      <c r="E29" s="237">
        <v>12</v>
      </c>
      <c r="F29" s="237">
        <f t="shared" si="0"/>
        <v>36</v>
      </c>
      <c r="G29" s="96"/>
      <c r="H29" s="238">
        <f t="shared" si="2"/>
        <v>0</v>
      </c>
    </row>
    <row r="30" spans="2:8" ht="34.5" customHeight="1">
      <c r="B30" s="235"/>
      <c r="C30" s="250" t="s">
        <v>287</v>
      </c>
      <c r="D30" s="5" t="s">
        <v>6</v>
      </c>
      <c r="E30" s="237"/>
      <c r="F30" s="237">
        <f t="shared" si="0"/>
        <v>0</v>
      </c>
      <c r="G30" s="59"/>
      <c r="H30" s="38"/>
    </row>
    <row r="31" spans="2:8" ht="123" customHeight="1">
      <c r="B31" s="235">
        <v>10</v>
      </c>
      <c r="C31" s="253" t="s">
        <v>288</v>
      </c>
      <c r="D31" s="246" t="s">
        <v>124</v>
      </c>
      <c r="E31" s="237">
        <v>18</v>
      </c>
      <c r="F31" s="237">
        <f t="shared" si="0"/>
        <v>54</v>
      </c>
      <c r="G31" s="96"/>
      <c r="H31" s="238">
        <f>F31*G31</f>
        <v>0</v>
      </c>
    </row>
    <row r="32" spans="2:8" ht="15.75">
      <c r="B32" s="235"/>
      <c r="C32" s="254"/>
      <c r="D32" s="5"/>
      <c r="E32" s="237"/>
      <c r="F32" s="237"/>
      <c r="G32" s="59"/>
      <c r="H32" s="38"/>
    </row>
    <row r="33" spans="2:8" ht="38.25" customHeight="1">
      <c r="B33" s="235"/>
      <c r="C33" s="250" t="s">
        <v>136</v>
      </c>
      <c r="D33" s="5" t="s">
        <v>6</v>
      </c>
      <c r="E33" s="237"/>
      <c r="F33" s="237"/>
      <c r="G33" s="59"/>
      <c r="H33" s="38"/>
    </row>
    <row r="34" spans="2:8" ht="15.75">
      <c r="B34" s="235"/>
      <c r="C34" s="254" t="s">
        <v>137</v>
      </c>
      <c r="D34" s="5" t="s">
        <v>6</v>
      </c>
      <c r="E34" s="237"/>
      <c r="F34" s="237"/>
      <c r="G34" s="59"/>
      <c r="H34" s="38"/>
    </row>
    <row r="35" spans="2:8" ht="54" customHeight="1">
      <c r="B35" s="255">
        <v>11</v>
      </c>
      <c r="C35" s="112" t="s">
        <v>138</v>
      </c>
      <c r="D35" s="5" t="s">
        <v>6</v>
      </c>
      <c r="E35" s="237"/>
      <c r="F35" s="237"/>
      <c r="G35" s="59"/>
      <c r="H35" s="38"/>
    </row>
    <row r="36" spans="2:8" ht="31.5" customHeight="1">
      <c r="B36" s="235">
        <v>11.1</v>
      </c>
      <c r="C36" s="240" t="s">
        <v>289</v>
      </c>
      <c r="D36" s="246" t="s">
        <v>124</v>
      </c>
      <c r="E36" s="237">
        <v>920</v>
      </c>
      <c r="F36" s="237">
        <f t="shared" si="0"/>
        <v>2760</v>
      </c>
      <c r="G36" s="96"/>
      <c r="H36" s="238">
        <f t="shared" ref="H36:H39" si="3">F36*G36</f>
        <v>0</v>
      </c>
    </row>
    <row r="37" spans="2:8" ht="50.25" customHeight="1">
      <c r="B37" s="235">
        <v>11.2</v>
      </c>
      <c r="C37" s="112" t="s">
        <v>140</v>
      </c>
      <c r="D37" s="246" t="s">
        <v>124</v>
      </c>
      <c r="E37" s="237">
        <v>465</v>
      </c>
      <c r="F37" s="237">
        <f t="shared" si="0"/>
        <v>1395</v>
      </c>
      <c r="G37" s="96"/>
      <c r="H37" s="238">
        <f t="shared" si="3"/>
        <v>0</v>
      </c>
    </row>
    <row r="38" spans="2:8" ht="33.75" customHeight="1">
      <c r="B38" s="235">
        <v>11.3</v>
      </c>
      <c r="C38" s="112" t="s">
        <v>290</v>
      </c>
      <c r="D38" s="246" t="s">
        <v>124</v>
      </c>
      <c r="E38" s="237">
        <v>270</v>
      </c>
      <c r="F38" s="237">
        <f t="shared" si="0"/>
        <v>810</v>
      </c>
      <c r="G38" s="96"/>
      <c r="H38" s="238">
        <f t="shared" si="3"/>
        <v>0</v>
      </c>
    </row>
    <row r="39" spans="2:8" ht="37.5" customHeight="1">
      <c r="B39" s="235">
        <v>11.4</v>
      </c>
      <c r="C39" s="112" t="s">
        <v>291</v>
      </c>
      <c r="D39" s="246" t="s">
        <v>124</v>
      </c>
      <c r="E39" s="237">
        <v>230</v>
      </c>
      <c r="F39" s="237">
        <f t="shared" si="0"/>
        <v>690</v>
      </c>
      <c r="G39" s="96"/>
      <c r="H39" s="238">
        <f t="shared" si="3"/>
        <v>0</v>
      </c>
    </row>
    <row r="40" spans="2:8" ht="15.75">
      <c r="B40" s="244"/>
      <c r="C40" s="242"/>
      <c r="D40" s="256"/>
      <c r="E40" s="237"/>
      <c r="F40" s="237"/>
      <c r="G40" s="257"/>
      <c r="H40" s="258"/>
    </row>
    <row r="41" spans="2:8" ht="37.5" customHeight="1">
      <c r="B41" s="235"/>
      <c r="C41" s="254" t="s">
        <v>141</v>
      </c>
      <c r="D41" s="5" t="s">
        <v>6</v>
      </c>
      <c r="E41" s="237"/>
      <c r="F41" s="237"/>
      <c r="G41" s="59"/>
      <c r="H41" s="38"/>
    </row>
    <row r="42" spans="2:8" ht="88.5" customHeight="1">
      <c r="B42" s="235">
        <v>12</v>
      </c>
      <c r="C42" s="112" t="s">
        <v>142</v>
      </c>
      <c r="D42" s="5" t="s">
        <v>6</v>
      </c>
      <c r="E42" s="237"/>
      <c r="F42" s="237"/>
      <c r="G42" s="59"/>
      <c r="H42" s="38"/>
    </row>
    <row r="43" spans="2:8" ht="33" customHeight="1">
      <c r="B43" s="235">
        <v>12.1</v>
      </c>
      <c r="C43" s="112" t="s">
        <v>292</v>
      </c>
      <c r="D43" s="5" t="s">
        <v>143</v>
      </c>
      <c r="E43" s="237">
        <v>44</v>
      </c>
      <c r="F43" s="237">
        <f t="shared" si="0"/>
        <v>132</v>
      </c>
      <c r="G43" s="96"/>
      <c r="H43" s="238">
        <f>F43*G43</f>
        <v>0</v>
      </c>
    </row>
    <row r="44" spans="2:8" ht="15.75">
      <c r="B44" s="235"/>
      <c r="C44" s="112"/>
      <c r="D44" s="5"/>
      <c r="E44" s="237"/>
      <c r="F44" s="237"/>
      <c r="G44" s="59"/>
      <c r="H44" s="38"/>
    </row>
    <row r="45" spans="2:8" ht="201.75" customHeight="1">
      <c r="B45" s="235">
        <v>13</v>
      </c>
      <c r="C45" s="112" t="s">
        <v>293</v>
      </c>
      <c r="D45" s="5" t="s">
        <v>6</v>
      </c>
      <c r="E45" s="237"/>
      <c r="F45" s="237"/>
      <c r="G45" s="59"/>
      <c r="H45" s="38"/>
    </row>
    <row r="46" spans="2:8" ht="40.5" customHeight="1">
      <c r="B46" s="235">
        <v>13.1</v>
      </c>
      <c r="C46" s="112" t="s">
        <v>146</v>
      </c>
      <c r="D46" s="5" t="s">
        <v>126</v>
      </c>
      <c r="E46" s="237">
        <v>315</v>
      </c>
      <c r="F46" s="237">
        <f t="shared" si="0"/>
        <v>945</v>
      </c>
      <c r="G46" s="96"/>
      <c r="H46" s="238">
        <f t="shared" ref="H46:H47" si="4">F46*G46</f>
        <v>0</v>
      </c>
    </row>
    <row r="47" spans="2:8" ht="30" customHeight="1">
      <c r="B47" s="235">
        <v>13.2</v>
      </c>
      <c r="C47" s="112" t="s">
        <v>147</v>
      </c>
      <c r="D47" s="5" t="s">
        <v>126</v>
      </c>
      <c r="E47" s="237">
        <v>75</v>
      </c>
      <c r="F47" s="237">
        <f t="shared" si="0"/>
        <v>225</v>
      </c>
      <c r="G47" s="96"/>
      <c r="H47" s="238">
        <f t="shared" si="4"/>
        <v>0</v>
      </c>
    </row>
    <row r="48" spans="2:8" ht="15.75">
      <c r="B48" s="235"/>
      <c r="C48" s="112"/>
      <c r="D48" s="5"/>
      <c r="E48" s="237"/>
      <c r="F48" s="237"/>
      <c r="G48" s="59"/>
      <c r="H48" s="38"/>
    </row>
    <row r="49" spans="2:8" ht="42.75" customHeight="1">
      <c r="B49" s="235">
        <v>14</v>
      </c>
      <c r="C49" s="112" t="s">
        <v>294</v>
      </c>
      <c r="D49" s="259" t="s">
        <v>160</v>
      </c>
      <c r="E49" s="237">
        <v>2300</v>
      </c>
      <c r="F49" s="237">
        <f t="shared" si="0"/>
        <v>6900</v>
      </c>
      <c r="G49" s="96"/>
      <c r="H49" s="238">
        <f>F49*G49</f>
        <v>0</v>
      </c>
    </row>
    <row r="50" spans="2:8" ht="15.75">
      <c r="B50" s="235"/>
      <c r="C50" s="112"/>
      <c r="D50" s="5"/>
      <c r="E50" s="237"/>
      <c r="F50" s="237"/>
      <c r="G50" s="59"/>
      <c r="H50" s="38"/>
    </row>
    <row r="51" spans="2:8" ht="15.75">
      <c r="B51" s="235"/>
      <c r="C51" s="250" t="s">
        <v>150</v>
      </c>
      <c r="D51" s="5" t="s">
        <v>6</v>
      </c>
      <c r="E51" s="237"/>
      <c r="F51" s="237"/>
      <c r="G51" s="59"/>
      <c r="H51" s="38"/>
    </row>
    <row r="52" spans="2:8" ht="15.75">
      <c r="B52" s="235"/>
      <c r="C52" s="112"/>
      <c r="D52" s="5"/>
      <c r="E52" s="237"/>
      <c r="F52" s="237"/>
      <c r="G52" s="59"/>
      <c r="H52" s="38"/>
    </row>
    <row r="53" spans="2:8" ht="62.25" customHeight="1">
      <c r="B53" s="235">
        <v>15</v>
      </c>
      <c r="C53" s="260" t="s">
        <v>295</v>
      </c>
      <c r="D53" s="5" t="s">
        <v>6</v>
      </c>
      <c r="E53" s="237"/>
      <c r="F53" s="237"/>
      <c r="G53" s="261"/>
      <c r="H53" s="262"/>
    </row>
    <row r="54" spans="2:8" ht="15.75">
      <c r="B54" s="235">
        <v>15.1</v>
      </c>
      <c r="C54" s="112" t="s">
        <v>152</v>
      </c>
      <c r="D54" s="5" t="s">
        <v>126</v>
      </c>
      <c r="E54" s="237">
        <v>105</v>
      </c>
      <c r="F54" s="237">
        <f t="shared" si="0"/>
        <v>315</v>
      </c>
      <c r="G54" s="96"/>
      <c r="H54" s="238">
        <f t="shared" ref="H54:H58" si="5">F54*G54</f>
        <v>0</v>
      </c>
    </row>
    <row r="55" spans="2:8" ht="15.75">
      <c r="B55" s="235">
        <v>15.2</v>
      </c>
      <c r="C55" s="112" t="s">
        <v>296</v>
      </c>
      <c r="D55" s="5" t="s">
        <v>126</v>
      </c>
      <c r="E55" s="237">
        <v>90</v>
      </c>
      <c r="F55" s="237">
        <f t="shared" si="0"/>
        <v>270</v>
      </c>
      <c r="G55" s="96"/>
      <c r="H55" s="238">
        <f t="shared" si="5"/>
        <v>0</v>
      </c>
    </row>
    <row r="56" spans="2:8" ht="51.75" customHeight="1">
      <c r="B56" s="111">
        <v>16</v>
      </c>
      <c r="C56" s="263" t="s">
        <v>297</v>
      </c>
      <c r="D56" s="5" t="s">
        <v>126</v>
      </c>
      <c r="E56" s="237">
        <v>25</v>
      </c>
      <c r="F56" s="237">
        <f t="shared" si="0"/>
        <v>75</v>
      </c>
      <c r="G56" s="96"/>
      <c r="H56" s="238">
        <f t="shared" si="5"/>
        <v>0</v>
      </c>
    </row>
    <row r="57" spans="2:8" ht="85.5" customHeight="1">
      <c r="B57" s="111">
        <v>17</v>
      </c>
      <c r="C57" s="263" t="s">
        <v>298</v>
      </c>
      <c r="D57" s="5" t="s">
        <v>124</v>
      </c>
      <c r="E57" s="237">
        <v>90</v>
      </c>
      <c r="F57" s="237">
        <f t="shared" si="0"/>
        <v>270</v>
      </c>
      <c r="G57" s="96"/>
      <c r="H57" s="238">
        <f t="shared" si="5"/>
        <v>0</v>
      </c>
    </row>
    <row r="58" spans="2:8" ht="88.5" customHeight="1">
      <c r="B58" s="235">
        <v>17.100000000000001</v>
      </c>
      <c r="C58" s="263" t="s">
        <v>299</v>
      </c>
      <c r="D58" s="264" t="s">
        <v>124</v>
      </c>
      <c r="E58" s="237">
        <v>160</v>
      </c>
      <c r="F58" s="237">
        <f t="shared" si="0"/>
        <v>480</v>
      </c>
      <c r="G58" s="96"/>
      <c r="H58" s="238">
        <f t="shared" si="5"/>
        <v>0</v>
      </c>
    </row>
    <row r="59" spans="2:8" ht="40.5" customHeight="1">
      <c r="B59" s="235"/>
      <c r="C59" s="254" t="s">
        <v>300</v>
      </c>
      <c r="D59" s="5" t="s">
        <v>6</v>
      </c>
      <c r="E59" s="237"/>
      <c r="F59" s="237"/>
      <c r="G59" s="59"/>
      <c r="H59" s="38"/>
    </row>
    <row r="60" spans="2:8" ht="97.5" customHeight="1">
      <c r="B60" s="235">
        <v>18</v>
      </c>
      <c r="C60" s="112" t="s">
        <v>301</v>
      </c>
      <c r="D60" s="5" t="s">
        <v>124</v>
      </c>
      <c r="E60" s="237">
        <v>18</v>
      </c>
      <c r="F60" s="237">
        <f t="shared" si="0"/>
        <v>54</v>
      </c>
      <c r="G60" s="96"/>
      <c r="H60" s="238">
        <f>F60*G60</f>
        <v>0</v>
      </c>
    </row>
    <row r="61" spans="2:8" ht="15.75">
      <c r="B61" s="235"/>
      <c r="C61" s="112"/>
      <c r="D61" s="5"/>
      <c r="E61" s="237"/>
      <c r="F61" s="237"/>
      <c r="G61" s="59"/>
      <c r="H61" s="38"/>
    </row>
    <row r="62" spans="2:8" ht="15.75">
      <c r="B62" s="235"/>
      <c r="C62" s="14"/>
      <c r="D62" s="264"/>
      <c r="E62" s="237"/>
      <c r="F62" s="237"/>
      <c r="G62" s="265"/>
      <c r="H62" s="266"/>
    </row>
    <row r="63" spans="2:8" ht="15.75">
      <c r="B63" s="235"/>
      <c r="C63" s="254" t="s">
        <v>157</v>
      </c>
      <c r="D63" s="5" t="s">
        <v>6</v>
      </c>
      <c r="E63" s="237"/>
      <c r="F63" s="237"/>
      <c r="G63" s="59"/>
      <c r="H63" s="38"/>
    </row>
    <row r="64" spans="2:8" ht="15.75">
      <c r="B64" s="235"/>
      <c r="C64" s="112"/>
      <c r="D64" s="5"/>
      <c r="E64" s="237"/>
      <c r="F64" s="237"/>
      <c r="G64" s="59"/>
      <c r="H64" s="38"/>
    </row>
    <row r="65" spans="2:8" ht="129" customHeight="1">
      <c r="B65" s="235">
        <v>19</v>
      </c>
      <c r="C65" s="112" t="s">
        <v>302</v>
      </c>
      <c r="D65" s="5" t="s">
        <v>6</v>
      </c>
      <c r="E65" s="237"/>
      <c r="F65" s="237"/>
      <c r="G65" s="59"/>
      <c r="H65" s="38"/>
    </row>
    <row r="66" spans="2:8" ht="77.25" customHeight="1">
      <c r="B66" s="235"/>
      <c r="C66" s="260" t="s">
        <v>303</v>
      </c>
      <c r="D66" s="5" t="s">
        <v>124</v>
      </c>
      <c r="E66" s="237">
        <v>12</v>
      </c>
      <c r="F66" s="237">
        <f t="shared" si="0"/>
        <v>36</v>
      </c>
      <c r="G66" s="96"/>
      <c r="H66" s="238">
        <f>F66*G66</f>
        <v>0</v>
      </c>
    </row>
    <row r="67" spans="2:8" ht="60" customHeight="1">
      <c r="B67" s="235">
        <v>20</v>
      </c>
      <c r="C67" s="112" t="s">
        <v>304</v>
      </c>
      <c r="D67" s="5" t="s">
        <v>6</v>
      </c>
      <c r="E67" s="237"/>
      <c r="F67" s="237"/>
      <c r="G67" s="59"/>
      <c r="H67" s="38"/>
    </row>
    <row r="68" spans="2:8" ht="79.5" customHeight="1">
      <c r="B68" s="235">
        <v>20.100000000000001</v>
      </c>
      <c r="C68" s="260" t="s">
        <v>305</v>
      </c>
      <c r="D68" s="259" t="s">
        <v>160</v>
      </c>
      <c r="E68" s="237">
        <v>7245</v>
      </c>
      <c r="F68" s="237">
        <f t="shared" si="0"/>
        <v>21735</v>
      </c>
      <c r="G68" s="96"/>
      <c r="H68" s="238">
        <f t="shared" ref="H68:H69" si="6">F68*G68</f>
        <v>0</v>
      </c>
    </row>
    <row r="69" spans="2:8" ht="63.75" customHeight="1">
      <c r="B69" s="235">
        <v>20.2</v>
      </c>
      <c r="C69" s="260" t="s">
        <v>306</v>
      </c>
      <c r="D69" s="259" t="s">
        <v>160</v>
      </c>
      <c r="E69" s="237">
        <v>345</v>
      </c>
      <c r="F69" s="237">
        <f t="shared" si="0"/>
        <v>1035</v>
      </c>
      <c r="G69" s="96"/>
      <c r="H69" s="238">
        <f t="shared" si="6"/>
        <v>0</v>
      </c>
    </row>
    <row r="70" spans="2:8" ht="15.75">
      <c r="B70" s="235"/>
      <c r="C70" s="112"/>
      <c r="D70" s="5"/>
      <c r="E70" s="237"/>
      <c r="F70" s="237"/>
      <c r="G70" s="59"/>
      <c r="H70" s="38"/>
    </row>
    <row r="71" spans="2:8" ht="15.75">
      <c r="B71" s="235">
        <v>21</v>
      </c>
      <c r="C71" s="254" t="s">
        <v>162</v>
      </c>
      <c r="D71" s="5" t="s">
        <v>6</v>
      </c>
      <c r="E71" s="237"/>
      <c r="F71" s="237"/>
      <c r="G71" s="59"/>
      <c r="H71" s="38"/>
    </row>
    <row r="72" spans="2:8" ht="153.75" customHeight="1">
      <c r="B72" s="111"/>
      <c r="C72" s="245" t="s">
        <v>307</v>
      </c>
      <c r="D72" s="5" t="s">
        <v>126</v>
      </c>
      <c r="E72" s="237">
        <v>105</v>
      </c>
      <c r="F72" s="237">
        <f t="shared" si="0"/>
        <v>315</v>
      </c>
      <c r="G72" s="96"/>
      <c r="H72" s="238">
        <f>F72*G72</f>
        <v>0</v>
      </c>
    </row>
    <row r="73" spans="2:8" ht="119.25" customHeight="1">
      <c r="B73" s="267">
        <v>22</v>
      </c>
      <c r="C73" s="245" t="s">
        <v>163</v>
      </c>
      <c r="D73" s="5" t="s">
        <v>124</v>
      </c>
      <c r="E73" s="237">
        <v>14</v>
      </c>
      <c r="F73" s="237">
        <f t="shared" si="0"/>
        <v>42</v>
      </c>
      <c r="G73" s="96"/>
      <c r="H73" s="238">
        <f>F73*G73</f>
        <v>0</v>
      </c>
    </row>
    <row r="74" spans="2:8" ht="15.75">
      <c r="B74" s="244"/>
      <c r="C74" s="242"/>
      <c r="D74" s="256"/>
      <c r="E74" s="237"/>
      <c r="F74" s="237"/>
      <c r="G74" s="257"/>
      <c r="H74" s="258"/>
    </row>
    <row r="75" spans="2:8" ht="122.25" customHeight="1">
      <c r="B75" s="268">
        <v>23</v>
      </c>
      <c r="C75" s="112" t="s">
        <v>308</v>
      </c>
      <c r="D75" s="5" t="s">
        <v>309</v>
      </c>
      <c r="E75" s="237">
        <v>30</v>
      </c>
      <c r="F75" s="237">
        <f t="shared" ref="F75:F138" si="7">E75*3</f>
        <v>90</v>
      </c>
      <c r="G75" s="96"/>
      <c r="H75" s="238">
        <f>F75*G75</f>
        <v>0</v>
      </c>
    </row>
    <row r="76" spans="2:8" ht="15.75">
      <c r="B76" s="268"/>
      <c r="C76" s="112"/>
      <c r="D76" s="5"/>
      <c r="E76" s="237"/>
      <c r="F76" s="237"/>
      <c r="G76" s="59"/>
      <c r="H76" s="38"/>
    </row>
    <row r="77" spans="2:8" ht="89.25" customHeight="1">
      <c r="B77" s="268">
        <v>24</v>
      </c>
      <c r="C77" s="112" t="s">
        <v>310</v>
      </c>
      <c r="D77" s="5" t="s">
        <v>309</v>
      </c>
      <c r="E77" s="237">
        <v>10</v>
      </c>
      <c r="F77" s="237">
        <f t="shared" si="7"/>
        <v>30</v>
      </c>
      <c r="G77" s="96"/>
      <c r="H77" s="238">
        <f>F77*G77</f>
        <v>0</v>
      </c>
    </row>
    <row r="78" spans="2:8" ht="84" customHeight="1">
      <c r="B78" s="268">
        <v>25</v>
      </c>
      <c r="C78" s="112" t="s">
        <v>311</v>
      </c>
      <c r="D78" s="5" t="s">
        <v>124</v>
      </c>
      <c r="E78" s="237">
        <v>35</v>
      </c>
      <c r="F78" s="237">
        <f t="shared" si="7"/>
        <v>105</v>
      </c>
      <c r="G78" s="96"/>
      <c r="H78" s="238">
        <f>F78*G78</f>
        <v>0</v>
      </c>
    </row>
    <row r="79" spans="2:8" ht="15.75">
      <c r="B79" s="111"/>
      <c r="C79" s="254" t="s">
        <v>312</v>
      </c>
      <c r="D79" s="5" t="s">
        <v>6</v>
      </c>
      <c r="E79" s="237"/>
      <c r="F79" s="237"/>
      <c r="G79" s="59"/>
      <c r="H79" s="38"/>
    </row>
    <row r="80" spans="2:8" ht="94.5" customHeight="1">
      <c r="B80" s="111">
        <v>26</v>
      </c>
      <c r="C80" s="112" t="s">
        <v>313</v>
      </c>
      <c r="D80" s="5" t="s">
        <v>149</v>
      </c>
      <c r="E80" s="237">
        <v>4</v>
      </c>
      <c r="F80" s="237">
        <f t="shared" si="7"/>
        <v>12</v>
      </c>
      <c r="G80" s="96"/>
      <c r="H80" s="238">
        <f>F80*G80</f>
        <v>0</v>
      </c>
    </row>
    <row r="81" spans="2:8" ht="306.75" customHeight="1">
      <c r="B81" s="111">
        <v>27</v>
      </c>
      <c r="C81" s="269" t="s">
        <v>314</v>
      </c>
      <c r="D81" s="5" t="s">
        <v>6</v>
      </c>
      <c r="E81" s="237"/>
      <c r="F81" s="237"/>
      <c r="G81" s="59"/>
      <c r="H81" s="38"/>
    </row>
    <row r="82" spans="2:8" ht="35.25" customHeight="1">
      <c r="B82" s="111">
        <v>27.1</v>
      </c>
      <c r="C82" s="112" t="s">
        <v>315</v>
      </c>
      <c r="D82" s="5" t="s">
        <v>124</v>
      </c>
      <c r="E82" s="237">
        <v>100</v>
      </c>
      <c r="F82" s="237">
        <f t="shared" si="7"/>
        <v>300</v>
      </c>
      <c r="G82" s="96"/>
      <c r="H82" s="238">
        <f>F82*G82</f>
        <v>0</v>
      </c>
    </row>
    <row r="83" spans="2:8" ht="90" customHeight="1">
      <c r="B83" s="111">
        <v>28</v>
      </c>
      <c r="C83" s="112" t="s">
        <v>316</v>
      </c>
      <c r="D83" s="5" t="s">
        <v>6</v>
      </c>
      <c r="E83" s="237"/>
      <c r="F83" s="237"/>
      <c r="G83" s="59"/>
      <c r="H83" s="38"/>
    </row>
    <row r="84" spans="2:8" ht="15.75">
      <c r="B84" s="235"/>
      <c r="C84" s="112" t="s">
        <v>317</v>
      </c>
      <c r="D84" s="5" t="s">
        <v>318</v>
      </c>
      <c r="E84" s="237">
        <v>12</v>
      </c>
      <c r="F84" s="237">
        <f t="shared" si="7"/>
        <v>36</v>
      </c>
      <c r="G84" s="96"/>
      <c r="H84" s="238">
        <f>F84*G84</f>
        <v>0</v>
      </c>
    </row>
    <row r="85" spans="2:8" ht="15.75">
      <c r="B85" s="235"/>
      <c r="C85" s="112"/>
      <c r="D85" s="5"/>
      <c r="E85" s="237"/>
      <c r="F85" s="237"/>
      <c r="G85" s="59"/>
      <c r="H85" s="38"/>
    </row>
    <row r="86" spans="2:8" ht="15.75">
      <c r="B86" s="235">
        <v>29</v>
      </c>
      <c r="C86" s="254" t="s">
        <v>154</v>
      </c>
      <c r="D86" s="5" t="s">
        <v>6</v>
      </c>
      <c r="E86" s="237"/>
      <c r="F86" s="237"/>
      <c r="G86" s="59"/>
      <c r="H86" s="38"/>
    </row>
    <row r="87" spans="2:8" ht="76.5" customHeight="1">
      <c r="B87" s="235">
        <v>29.1</v>
      </c>
      <c r="C87" s="112" t="s">
        <v>319</v>
      </c>
      <c r="D87" s="5" t="s">
        <v>124</v>
      </c>
      <c r="E87" s="237">
        <v>275</v>
      </c>
      <c r="F87" s="237">
        <f t="shared" si="7"/>
        <v>825</v>
      </c>
      <c r="G87" s="96"/>
      <c r="H87" s="238">
        <f t="shared" ref="H87:H88" si="8">F87*G87</f>
        <v>0</v>
      </c>
    </row>
    <row r="88" spans="2:8" ht="94.5" customHeight="1">
      <c r="B88" s="235">
        <v>29.2</v>
      </c>
      <c r="C88" s="112" t="s">
        <v>320</v>
      </c>
      <c r="D88" s="5" t="s">
        <v>124</v>
      </c>
      <c r="E88" s="237">
        <v>1035</v>
      </c>
      <c r="F88" s="237">
        <f t="shared" si="7"/>
        <v>3105</v>
      </c>
      <c r="G88" s="96"/>
      <c r="H88" s="238">
        <f t="shared" si="8"/>
        <v>0</v>
      </c>
    </row>
    <row r="89" spans="2:8" ht="15.75">
      <c r="B89" s="235">
        <v>29.3</v>
      </c>
      <c r="C89" s="112" t="s">
        <v>321</v>
      </c>
      <c r="D89" s="5" t="s">
        <v>6</v>
      </c>
      <c r="E89" s="237"/>
      <c r="F89" s="237"/>
      <c r="G89" s="59"/>
      <c r="H89" s="38"/>
    </row>
    <row r="90" spans="2:8" ht="63.75" customHeight="1">
      <c r="B90" s="270"/>
      <c r="C90" s="112" t="s">
        <v>322</v>
      </c>
      <c r="D90" s="5" t="s">
        <v>124</v>
      </c>
      <c r="E90" s="237">
        <v>95</v>
      </c>
      <c r="F90" s="237">
        <f t="shared" si="7"/>
        <v>285</v>
      </c>
      <c r="G90" s="96"/>
      <c r="H90" s="238">
        <f t="shared" ref="H90:H94" si="9">F90*G90</f>
        <v>0</v>
      </c>
    </row>
    <row r="91" spans="2:8" ht="57.75" customHeight="1">
      <c r="B91" s="235">
        <v>29.4</v>
      </c>
      <c r="C91" s="112" t="s">
        <v>323</v>
      </c>
      <c r="D91" s="5" t="s">
        <v>124</v>
      </c>
      <c r="E91" s="237">
        <v>870</v>
      </c>
      <c r="F91" s="237">
        <f t="shared" si="7"/>
        <v>2610</v>
      </c>
      <c r="G91" s="96"/>
      <c r="H91" s="238">
        <f t="shared" si="9"/>
        <v>0</v>
      </c>
    </row>
    <row r="92" spans="2:8" ht="96" customHeight="1">
      <c r="B92" s="235">
        <v>29.5</v>
      </c>
      <c r="C92" s="112" t="s">
        <v>324</v>
      </c>
      <c r="D92" s="5" t="s">
        <v>124</v>
      </c>
      <c r="E92" s="237">
        <v>290</v>
      </c>
      <c r="F92" s="237">
        <f t="shared" si="7"/>
        <v>870</v>
      </c>
      <c r="G92" s="96"/>
      <c r="H92" s="238">
        <f t="shared" si="9"/>
        <v>0</v>
      </c>
    </row>
    <row r="93" spans="2:8" ht="74.25" customHeight="1">
      <c r="B93" s="111">
        <v>29.6</v>
      </c>
      <c r="C93" s="112" t="s">
        <v>325</v>
      </c>
      <c r="D93" s="5" t="s">
        <v>124</v>
      </c>
      <c r="E93" s="237">
        <v>175</v>
      </c>
      <c r="F93" s="237">
        <f t="shared" si="7"/>
        <v>525</v>
      </c>
      <c r="G93" s="96"/>
      <c r="H93" s="238">
        <f t="shared" si="9"/>
        <v>0</v>
      </c>
    </row>
    <row r="94" spans="2:8" ht="64.5" customHeight="1">
      <c r="B94" s="235">
        <v>29.7</v>
      </c>
      <c r="C94" s="112" t="s">
        <v>326</v>
      </c>
      <c r="D94" s="5" t="s">
        <v>124</v>
      </c>
      <c r="E94" s="237">
        <v>1150</v>
      </c>
      <c r="F94" s="237">
        <f t="shared" si="7"/>
        <v>3450</v>
      </c>
      <c r="G94" s="96"/>
      <c r="H94" s="238">
        <f t="shared" si="9"/>
        <v>0</v>
      </c>
    </row>
    <row r="95" spans="2:8" ht="15.75">
      <c r="B95" s="235"/>
      <c r="C95" s="112"/>
      <c r="D95" s="5"/>
      <c r="E95" s="237"/>
      <c r="F95" s="237"/>
      <c r="G95" s="59"/>
      <c r="H95" s="38"/>
    </row>
    <row r="96" spans="2:8" ht="15.75">
      <c r="B96" s="235">
        <v>30</v>
      </c>
      <c r="C96" s="254" t="s">
        <v>327</v>
      </c>
      <c r="D96" s="5" t="s">
        <v>6</v>
      </c>
      <c r="E96" s="237"/>
      <c r="F96" s="237"/>
      <c r="G96" s="59"/>
      <c r="H96" s="38"/>
    </row>
    <row r="97" spans="2:8" ht="165" customHeight="1">
      <c r="B97" s="111"/>
      <c r="C97" s="112" t="s">
        <v>328</v>
      </c>
      <c r="D97" s="5" t="s">
        <v>6</v>
      </c>
      <c r="E97" s="237"/>
      <c r="F97" s="237"/>
      <c r="G97" s="59"/>
      <c r="H97" s="38"/>
    </row>
    <row r="98" spans="2:8" ht="52.5" customHeight="1">
      <c r="B98" s="111"/>
      <c r="C98" s="112" t="s">
        <v>329</v>
      </c>
      <c r="D98" s="5" t="s">
        <v>6</v>
      </c>
      <c r="E98" s="237"/>
      <c r="F98" s="237"/>
      <c r="G98" s="59"/>
      <c r="H98" s="38"/>
    </row>
    <row r="99" spans="2:8" ht="39" customHeight="1">
      <c r="B99" s="111">
        <v>30.1</v>
      </c>
      <c r="C99" s="112" t="s">
        <v>330</v>
      </c>
      <c r="D99" s="259" t="s">
        <v>160</v>
      </c>
      <c r="E99" s="237">
        <v>230</v>
      </c>
      <c r="F99" s="237">
        <f t="shared" si="7"/>
        <v>690</v>
      </c>
      <c r="G99" s="96"/>
      <c r="H99" s="238">
        <f t="shared" ref="H99:H100" si="10">F99*G99</f>
        <v>0</v>
      </c>
    </row>
    <row r="100" spans="2:8" ht="37.5" customHeight="1">
      <c r="B100" s="111">
        <v>30.2</v>
      </c>
      <c r="C100" s="242" t="s">
        <v>331</v>
      </c>
      <c r="D100" s="259" t="s">
        <v>160</v>
      </c>
      <c r="E100" s="237">
        <v>175</v>
      </c>
      <c r="F100" s="237">
        <f t="shared" si="7"/>
        <v>525</v>
      </c>
      <c r="G100" s="96"/>
      <c r="H100" s="238">
        <f t="shared" si="10"/>
        <v>0</v>
      </c>
    </row>
    <row r="101" spans="2:8" ht="87" customHeight="1">
      <c r="B101" s="111">
        <v>31</v>
      </c>
      <c r="C101" s="112" t="s">
        <v>332</v>
      </c>
      <c r="D101" s="5" t="s">
        <v>6</v>
      </c>
      <c r="E101" s="237"/>
      <c r="F101" s="237"/>
      <c r="G101" s="59"/>
      <c r="H101" s="38"/>
    </row>
    <row r="102" spans="2:8" ht="47.25" customHeight="1">
      <c r="B102" s="111">
        <v>31.1</v>
      </c>
      <c r="C102" s="112" t="s">
        <v>333</v>
      </c>
      <c r="D102" s="256" t="s">
        <v>124</v>
      </c>
      <c r="E102" s="237">
        <v>12</v>
      </c>
      <c r="F102" s="237">
        <f t="shared" si="7"/>
        <v>36</v>
      </c>
      <c r="G102" s="96"/>
      <c r="H102" s="238">
        <f>F102*G102</f>
        <v>0</v>
      </c>
    </row>
    <row r="103" spans="2:8" ht="132" customHeight="1">
      <c r="B103" s="111">
        <v>32</v>
      </c>
      <c r="C103" s="112" t="s">
        <v>334</v>
      </c>
      <c r="D103" s="5" t="s">
        <v>6</v>
      </c>
      <c r="E103" s="237"/>
      <c r="F103" s="237"/>
      <c r="G103" s="59"/>
      <c r="H103" s="38"/>
    </row>
    <row r="104" spans="2:8" ht="56.25" customHeight="1">
      <c r="B104" s="111">
        <v>32.1</v>
      </c>
      <c r="C104" s="112" t="s">
        <v>335</v>
      </c>
      <c r="D104" s="271" t="s">
        <v>149</v>
      </c>
      <c r="E104" s="237">
        <v>6</v>
      </c>
      <c r="F104" s="237">
        <f t="shared" si="7"/>
        <v>18</v>
      </c>
      <c r="G104" s="96"/>
      <c r="H104" s="238">
        <f>F104*G104</f>
        <v>0</v>
      </c>
    </row>
    <row r="105" spans="2:8" ht="88.5" customHeight="1">
      <c r="B105" s="111">
        <v>33</v>
      </c>
      <c r="C105" s="112" t="s">
        <v>336</v>
      </c>
      <c r="D105" s="5" t="s">
        <v>6</v>
      </c>
      <c r="E105" s="237"/>
      <c r="F105" s="237"/>
      <c r="G105" s="59"/>
      <c r="H105" s="38"/>
    </row>
    <row r="106" spans="2:8" ht="15.75">
      <c r="B106" s="111">
        <v>33.1</v>
      </c>
      <c r="C106" s="112" t="s">
        <v>337</v>
      </c>
      <c r="D106" s="271" t="s">
        <v>124</v>
      </c>
      <c r="E106" s="237">
        <v>12</v>
      </c>
      <c r="F106" s="237">
        <f t="shared" si="7"/>
        <v>36</v>
      </c>
      <c r="G106" s="96"/>
      <c r="H106" s="238">
        <f>F106*G106</f>
        <v>0</v>
      </c>
    </row>
    <row r="107" spans="2:8" ht="99.75" customHeight="1">
      <c r="B107" s="235">
        <v>34</v>
      </c>
      <c r="C107" s="243" t="s">
        <v>338</v>
      </c>
      <c r="D107" s="264"/>
      <c r="E107" s="237"/>
      <c r="F107" s="237"/>
      <c r="G107" s="265"/>
      <c r="H107" s="266"/>
    </row>
    <row r="108" spans="2:8" ht="63.75" customHeight="1">
      <c r="B108" s="235"/>
      <c r="C108" s="272" t="s">
        <v>339</v>
      </c>
      <c r="D108" s="264" t="s">
        <v>340</v>
      </c>
      <c r="E108" s="237">
        <v>25</v>
      </c>
      <c r="F108" s="237">
        <f t="shared" si="7"/>
        <v>75</v>
      </c>
      <c r="G108" s="96"/>
      <c r="H108" s="238">
        <f>F108*G108</f>
        <v>0</v>
      </c>
    </row>
    <row r="109" spans="2:8" ht="65.25" customHeight="1">
      <c r="B109" s="235"/>
      <c r="C109" s="272" t="s">
        <v>341</v>
      </c>
      <c r="D109" s="264"/>
      <c r="E109" s="237"/>
      <c r="F109" s="237"/>
      <c r="G109" s="265"/>
      <c r="H109" s="266"/>
    </row>
    <row r="110" spans="2:8" ht="15.75">
      <c r="B110" s="235"/>
      <c r="C110" s="272" t="s">
        <v>342</v>
      </c>
      <c r="D110" s="264" t="s">
        <v>340</v>
      </c>
      <c r="E110" s="237">
        <v>10</v>
      </c>
      <c r="F110" s="237">
        <f t="shared" si="7"/>
        <v>30</v>
      </c>
      <c r="G110" s="96"/>
      <c r="H110" s="238">
        <f>F110*G110</f>
        <v>0</v>
      </c>
    </row>
    <row r="111" spans="2:8" ht="63.75" customHeight="1">
      <c r="B111" s="235"/>
      <c r="C111" s="272" t="s">
        <v>343</v>
      </c>
      <c r="D111" s="264"/>
      <c r="E111" s="237"/>
      <c r="F111" s="237"/>
      <c r="G111" s="265"/>
      <c r="H111" s="266"/>
    </row>
    <row r="112" spans="2:8" ht="57.75" customHeight="1">
      <c r="B112" s="235"/>
      <c r="C112" s="272" t="s">
        <v>344</v>
      </c>
      <c r="D112" s="264" t="s">
        <v>340</v>
      </c>
      <c r="E112" s="237">
        <v>8</v>
      </c>
      <c r="F112" s="237">
        <f t="shared" si="7"/>
        <v>24</v>
      </c>
      <c r="G112" s="96"/>
      <c r="H112" s="238">
        <f>F112*G112</f>
        <v>0</v>
      </c>
    </row>
    <row r="113" spans="2:8" ht="41.25" customHeight="1">
      <c r="B113" s="235"/>
      <c r="C113" s="272" t="s">
        <v>345</v>
      </c>
      <c r="D113" s="264"/>
      <c r="E113" s="237"/>
      <c r="F113" s="237"/>
      <c r="G113" s="265"/>
      <c r="H113" s="266"/>
    </row>
    <row r="114" spans="2:8" ht="15.75">
      <c r="B114" s="235"/>
      <c r="C114" s="273" t="s">
        <v>346</v>
      </c>
      <c r="D114" s="264" t="s">
        <v>340</v>
      </c>
      <c r="E114" s="237">
        <v>20</v>
      </c>
      <c r="F114" s="237">
        <f t="shared" si="7"/>
        <v>60</v>
      </c>
      <c r="G114" s="96"/>
      <c r="H114" s="238">
        <f>F114*G114</f>
        <v>0</v>
      </c>
    </row>
    <row r="115" spans="2:8" ht="54" customHeight="1">
      <c r="B115" s="235">
        <v>34</v>
      </c>
      <c r="C115" s="272" t="s">
        <v>347</v>
      </c>
      <c r="D115" s="264"/>
      <c r="E115" s="237"/>
      <c r="F115" s="237"/>
      <c r="G115" s="265"/>
      <c r="H115" s="266"/>
    </row>
    <row r="116" spans="2:8" ht="15.75">
      <c r="B116" s="235"/>
      <c r="C116" s="272" t="s">
        <v>348</v>
      </c>
      <c r="D116" s="264" t="s">
        <v>340</v>
      </c>
      <c r="E116" s="237">
        <v>10</v>
      </c>
      <c r="F116" s="237">
        <f t="shared" si="7"/>
        <v>30</v>
      </c>
      <c r="G116" s="96"/>
      <c r="H116" s="238">
        <f>F116*G116</f>
        <v>0</v>
      </c>
    </row>
    <row r="117" spans="2:8" ht="71.25" customHeight="1">
      <c r="B117" s="235"/>
      <c r="C117" s="272" t="s">
        <v>349</v>
      </c>
      <c r="D117" s="264" t="s">
        <v>340</v>
      </c>
      <c r="E117" s="237">
        <v>2</v>
      </c>
      <c r="F117" s="237">
        <f t="shared" si="7"/>
        <v>6</v>
      </c>
      <c r="G117" s="96"/>
      <c r="H117" s="238">
        <f>F117*G117</f>
        <v>0</v>
      </c>
    </row>
    <row r="118" spans="2:8" ht="55.5" customHeight="1">
      <c r="B118" s="235">
        <v>35</v>
      </c>
      <c r="C118" s="274" t="s">
        <v>350</v>
      </c>
      <c r="D118" s="5" t="s">
        <v>6</v>
      </c>
      <c r="E118" s="237"/>
      <c r="F118" s="237"/>
      <c r="G118" s="59"/>
      <c r="H118" s="38"/>
    </row>
    <row r="119" spans="2:8" ht="165.75" customHeight="1">
      <c r="B119" s="235">
        <v>35.1</v>
      </c>
      <c r="C119" s="275" t="s">
        <v>351</v>
      </c>
      <c r="D119" s="5" t="s">
        <v>126</v>
      </c>
      <c r="E119" s="237">
        <v>12</v>
      </c>
      <c r="F119" s="237">
        <f t="shared" si="7"/>
        <v>36</v>
      </c>
      <c r="G119" s="96"/>
      <c r="H119" s="238">
        <f>F119*G119</f>
        <v>0</v>
      </c>
    </row>
    <row r="120" spans="2:8" ht="96.75" customHeight="1">
      <c r="B120" s="235">
        <v>35.200000000000003</v>
      </c>
      <c r="C120" s="275" t="s">
        <v>352</v>
      </c>
      <c r="D120" s="5" t="s">
        <v>124</v>
      </c>
      <c r="E120" s="237">
        <v>1380</v>
      </c>
      <c r="F120" s="237">
        <f t="shared" si="7"/>
        <v>4140</v>
      </c>
      <c r="G120" s="96"/>
      <c r="H120" s="238">
        <f>F120*G120</f>
        <v>0</v>
      </c>
    </row>
    <row r="121" spans="2:8" ht="61.5" customHeight="1">
      <c r="B121" s="235">
        <v>35.299999999999997</v>
      </c>
      <c r="C121" s="275" t="s">
        <v>353</v>
      </c>
      <c r="D121" s="5" t="s">
        <v>126</v>
      </c>
      <c r="E121" s="237">
        <v>175</v>
      </c>
      <c r="F121" s="237">
        <f t="shared" si="7"/>
        <v>525</v>
      </c>
      <c r="G121" s="96"/>
      <c r="H121" s="238">
        <f t="shared" ref="H121:H124" si="11">F121*G121</f>
        <v>0</v>
      </c>
    </row>
    <row r="122" spans="2:8" ht="117" customHeight="1">
      <c r="B122" s="235">
        <v>35.4</v>
      </c>
      <c r="C122" s="275" t="s">
        <v>354</v>
      </c>
      <c r="D122" s="5" t="s">
        <v>126</v>
      </c>
      <c r="E122" s="237">
        <v>90</v>
      </c>
      <c r="F122" s="237">
        <f t="shared" si="7"/>
        <v>270</v>
      </c>
      <c r="G122" s="96"/>
      <c r="H122" s="238">
        <f t="shared" si="11"/>
        <v>0</v>
      </c>
    </row>
    <row r="123" spans="2:8" ht="172.5" customHeight="1">
      <c r="B123" s="235">
        <v>35.5</v>
      </c>
      <c r="C123" s="112" t="s">
        <v>355</v>
      </c>
      <c r="D123" s="5" t="s">
        <v>126</v>
      </c>
      <c r="E123" s="237">
        <v>130</v>
      </c>
      <c r="F123" s="237">
        <f t="shared" si="7"/>
        <v>390</v>
      </c>
      <c r="G123" s="96"/>
      <c r="H123" s="238">
        <f t="shared" si="11"/>
        <v>0</v>
      </c>
    </row>
    <row r="124" spans="2:8" ht="162.75" customHeight="1">
      <c r="B124" s="235">
        <v>35.6</v>
      </c>
      <c r="C124" s="112" t="s">
        <v>356</v>
      </c>
      <c r="D124" s="5" t="s">
        <v>124</v>
      </c>
      <c r="E124" s="237">
        <v>370</v>
      </c>
      <c r="F124" s="237">
        <f t="shared" si="7"/>
        <v>1110</v>
      </c>
      <c r="G124" s="96"/>
      <c r="H124" s="238">
        <f t="shared" si="11"/>
        <v>0</v>
      </c>
    </row>
    <row r="125" spans="2:8" ht="15.75">
      <c r="B125" s="235">
        <v>36</v>
      </c>
      <c r="C125" s="254" t="s">
        <v>357</v>
      </c>
      <c r="D125" s="5" t="s">
        <v>6</v>
      </c>
      <c r="E125" s="237"/>
      <c r="F125" s="237"/>
      <c r="G125" s="59"/>
      <c r="H125" s="38"/>
    </row>
    <row r="126" spans="2:8" ht="124.5" customHeight="1">
      <c r="B126" s="235"/>
      <c r="C126" s="276" t="s">
        <v>358</v>
      </c>
      <c r="D126" s="5" t="s">
        <v>6</v>
      </c>
      <c r="E126" s="237"/>
      <c r="F126" s="237"/>
      <c r="G126" s="59"/>
      <c r="H126" s="38"/>
    </row>
    <row r="127" spans="2:8" ht="15.75">
      <c r="B127" s="235">
        <v>36.1</v>
      </c>
      <c r="C127" s="276" t="s">
        <v>359</v>
      </c>
      <c r="D127" s="237" t="s">
        <v>340</v>
      </c>
      <c r="E127" s="237">
        <v>2</v>
      </c>
      <c r="F127" s="237">
        <f t="shared" si="7"/>
        <v>6</v>
      </c>
      <c r="G127" s="96"/>
      <c r="H127" s="238">
        <f>F127*G127</f>
        <v>0</v>
      </c>
    </row>
    <row r="128" spans="2:8" ht="137.25" customHeight="1">
      <c r="B128" s="235">
        <v>37</v>
      </c>
      <c r="C128" s="277" t="s">
        <v>360</v>
      </c>
      <c r="D128" s="237" t="s">
        <v>340</v>
      </c>
      <c r="E128" s="237">
        <v>2</v>
      </c>
      <c r="F128" s="237">
        <f t="shared" si="7"/>
        <v>6</v>
      </c>
      <c r="G128" s="96"/>
      <c r="H128" s="238">
        <f>F128*G128</f>
        <v>0</v>
      </c>
    </row>
    <row r="129" spans="2:8" ht="153.75" customHeight="1">
      <c r="B129" s="235">
        <v>38</v>
      </c>
      <c r="C129" s="278" t="s">
        <v>361</v>
      </c>
      <c r="D129" s="237" t="s">
        <v>340</v>
      </c>
      <c r="E129" s="237">
        <v>2</v>
      </c>
      <c r="F129" s="237">
        <f t="shared" si="7"/>
        <v>6</v>
      </c>
      <c r="G129" s="96"/>
      <c r="H129" s="238">
        <f>F129*G129</f>
        <v>0</v>
      </c>
    </row>
    <row r="130" spans="2:8" ht="121.5" customHeight="1">
      <c r="B130" s="235">
        <v>39</v>
      </c>
      <c r="C130" s="278" t="s">
        <v>362</v>
      </c>
      <c r="D130" s="5" t="s">
        <v>6</v>
      </c>
      <c r="E130" s="237"/>
      <c r="F130" s="237"/>
      <c r="G130" s="59"/>
      <c r="H130" s="38"/>
    </row>
    <row r="131" spans="2:8" ht="15.75">
      <c r="B131" s="235">
        <v>39.1</v>
      </c>
      <c r="C131" s="278" t="s">
        <v>363</v>
      </c>
      <c r="D131" s="237" t="s">
        <v>11</v>
      </c>
      <c r="E131" s="237">
        <v>65</v>
      </c>
      <c r="F131" s="237">
        <f t="shared" si="7"/>
        <v>195</v>
      </c>
      <c r="G131" s="96"/>
      <c r="H131" s="238">
        <f t="shared" ref="H131:H133" si="12">F131*G131</f>
        <v>0</v>
      </c>
    </row>
    <row r="132" spans="2:8" ht="15.75">
      <c r="B132" s="235">
        <v>39.200000000000003</v>
      </c>
      <c r="C132" s="278" t="s">
        <v>364</v>
      </c>
      <c r="D132" s="237" t="s">
        <v>11</v>
      </c>
      <c r="E132" s="237">
        <v>12</v>
      </c>
      <c r="F132" s="237">
        <f t="shared" si="7"/>
        <v>36</v>
      </c>
      <c r="G132" s="96"/>
      <c r="H132" s="238">
        <f t="shared" si="12"/>
        <v>0</v>
      </c>
    </row>
    <row r="133" spans="2:8" ht="15.75">
      <c r="B133" s="235">
        <v>39.299999999999997</v>
      </c>
      <c r="C133" s="278" t="s">
        <v>365</v>
      </c>
      <c r="D133" s="237" t="s">
        <v>11</v>
      </c>
      <c r="E133" s="237">
        <v>25</v>
      </c>
      <c r="F133" s="237">
        <f t="shared" si="7"/>
        <v>75</v>
      </c>
      <c r="G133" s="96"/>
      <c r="H133" s="238">
        <f t="shared" si="12"/>
        <v>0</v>
      </c>
    </row>
    <row r="134" spans="2:8" ht="60.75" customHeight="1">
      <c r="B134" s="235">
        <v>39.4</v>
      </c>
      <c r="C134" s="278" t="s">
        <v>366</v>
      </c>
      <c r="D134" s="5" t="s">
        <v>6</v>
      </c>
      <c r="E134" s="237"/>
      <c r="F134" s="237"/>
      <c r="G134" s="59"/>
      <c r="H134" s="38"/>
    </row>
    <row r="135" spans="2:8" ht="49.5" customHeight="1">
      <c r="B135" s="235"/>
      <c r="C135" s="278" t="s">
        <v>367</v>
      </c>
      <c r="D135" s="237" t="s">
        <v>340</v>
      </c>
      <c r="E135" s="237">
        <v>3</v>
      </c>
      <c r="F135" s="237">
        <f t="shared" si="7"/>
        <v>9</v>
      </c>
      <c r="G135" s="96"/>
      <c r="H135" s="238">
        <f>F135*G135</f>
        <v>0</v>
      </c>
    </row>
    <row r="136" spans="2:8" ht="142.5" customHeight="1">
      <c r="B136" s="235">
        <v>40</v>
      </c>
      <c r="C136" s="278" t="s">
        <v>368</v>
      </c>
      <c r="D136" s="237" t="s">
        <v>340</v>
      </c>
      <c r="E136" s="237">
        <v>2</v>
      </c>
      <c r="F136" s="237">
        <f t="shared" si="7"/>
        <v>6</v>
      </c>
      <c r="G136" s="96"/>
      <c r="H136" s="238">
        <f>F136*G136</f>
        <v>0</v>
      </c>
    </row>
    <row r="137" spans="2:8" ht="80.25" customHeight="1">
      <c r="B137" s="235">
        <v>41</v>
      </c>
      <c r="C137" s="278" t="s">
        <v>369</v>
      </c>
      <c r="D137" s="237" t="s">
        <v>340</v>
      </c>
      <c r="E137" s="237">
        <v>2</v>
      </c>
      <c r="F137" s="237">
        <f t="shared" si="7"/>
        <v>6</v>
      </c>
      <c r="G137" s="96"/>
      <c r="H137" s="238">
        <f t="shared" ref="H137:H140" si="13">F137*G137</f>
        <v>0</v>
      </c>
    </row>
    <row r="138" spans="2:8" ht="154.5" customHeight="1">
      <c r="B138" s="235">
        <v>42</v>
      </c>
      <c r="C138" s="278" t="s">
        <v>370</v>
      </c>
      <c r="D138" s="237" t="s">
        <v>340</v>
      </c>
      <c r="E138" s="237">
        <v>2</v>
      </c>
      <c r="F138" s="237">
        <f t="shared" si="7"/>
        <v>6</v>
      </c>
      <c r="G138" s="96"/>
      <c r="H138" s="238">
        <f t="shared" si="13"/>
        <v>0</v>
      </c>
    </row>
    <row r="139" spans="2:8" ht="99.75" customHeight="1">
      <c r="B139" s="235">
        <v>43</v>
      </c>
      <c r="C139" s="278" t="s">
        <v>371</v>
      </c>
      <c r="D139" s="237" t="s">
        <v>340</v>
      </c>
      <c r="E139" s="237">
        <v>2</v>
      </c>
      <c r="F139" s="237">
        <f t="shared" ref="F139:F190" si="14">E139*3</f>
        <v>6</v>
      </c>
      <c r="G139" s="96"/>
      <c r="H139" s="238">
        <f t="shared" si="13"/>
        <v>0</v>
      </c>
    </row>
    <row r="140" spans="2:8" ht="141" customHeight="1">
      <c r="B140" s="235">
        <v>44</v>
      </c>
      <c r="C140" s="278" t="s">
        <v>372</v>
      </c>
      <c r="D140" s="237" t="s">
        <v>340</v>
      </c>
      <c r="E140" s="237">
        <v>2</v>
      </c>
      <c r="F140" s="237">
        <f t="shared" si="14"/>
        <v>6</v>
      </c>
      <c r="G140" s="96"/>
      <c r="H140" s="238">
        <f t="shared" si="13"/>
        <v>0</v>
      </c>
    </row>
    <row r="141" spans="2:8" ht="135.75" customHeight="1">
      <c r="B141" s="235">
        <v>45</v>
      </c>
      <c r="C141" s="278" t="s">
        <v>373</v>
      </c>
      <c r="D141" s="5" t="s">
        <v>6</v>
      </c>
      <c r="E141" s="237"/>
      <c r="F141" s="237"/>
      <c r="G141" s="59"/>
      <c r="H141" s="38"/>
    </row>
    <row r="142" spans="2:8" ht="15.75">
      <c r="B142" s="235">
        <v>45.1</v>
      </c>
      <c r="C142" s="278" t="s">
        <v>374</v>
      </c>
      <c r="D142" s="237" t="s">
        <v>11</v>
      </c>
      <c r="E142" s="237">
        <v>15</v>
      </c>
      <c r="F142" s="237">
        <f t="shared" si="14"/>
        <v>45</v>
      </c>
      <c r="G142" s="96"/>
      <c r="H142" s="238">
        <f t="shared" ref="H142:H147" si="15">F142*G142</f>
        <v>0</v>
      </c>
    </row>
    <row r="143" spans="2:8" ht="15.75">
      <c r="B143" s="235">
        <v>45.2</v>
      </c>
      <c r="C143" s="278" t="s">
        <v>375</v>
      </c>
      <c r="D143" s="237" t="s">
        <v>11</v>
      </c>
      <c r="E143" s="237">
        <v>15</v>
      </c>
      <c r="F143" s="237">
        <f t="shared" si="14"/>
        <v>45</v>
      </c>
      <c r="G143" s="96"/>
      <c r="H143" s="238">
        <f t="shared" si="15"/>
        <v>0</v>
      </c>
    </row>
    <row r="144" spans="2:8" ht="15.75">
      <c r="B144" s="235">
        <v>45.3</v>
      </c>
      <c r="C144" s="278" t="s">
        <v>376</v>
      </c>
      <c r="D144" s="237" t="s">
        <v>11</v>
      </c>
      <c r="E144" s="237">
        <v>100</v>
      </c>
      <c r="F144" s="237">
        <f t="shared" si="14"/>
        <v>300</v>
      </c>
      <c r="G144" s="96"/>
      <c r="H144" s="238">
        <f t="shared" si="15"/>
        <v>0</v>
      </c>
    </row>
    <row r="145" spans="2:8" ht="15.75">
      <c r="B145" s="235">
        <v>45.4</v>
      </c>
      <c r="C145" s="278" t="s">
        <v>377</v>
      </c>
      <c r="D145" s="237" t="s">
        <v>11</v>
      </c>
      <c r="E145" s="237">
        <v>20</v>
      </c>
      <c r="F145" s="237">
        <f t="shared" si="14"/>
        <v>60</v>
      </c>
      <c r="G145" s="96"/>
      <c r="H145" s="238">
        <f t="shared" si="15"/>
        <v>0</v>
      </c>
    </row>
    <row r="146" spans="2:8" ht="15.75">
      <c r="B146" s="235">
        <v>45.5</v>
      </c>
      <c r="C146" s="278" t="s">
        <v>378</v>
      </c>
      <c r="D146" s="237" t="s">
        <v>11</v>
      </c>
      <c r="E146" s="237">
        <v>15</v>
      </c>
      <c r="F146" s="237">
        <f t="shared" si="14"/>
        <v>45</v>
      </c>
      <c r="G146" s="96"/>
      <c r="H146" s="238">
        <f t="shared" si="15"/>
        <v>0</v>
      </c>
    </row>
    <row r="147" spans="2:8" ht="15.75">
      <c r="B147" s="235">
        <v>45.6</v>
      </c>
      <c r="C147" s="278" t="s">
        <v>379</v>
      </c>
      <c r="D147" s="237" t="s">
        <v>11</v>
      </c>
      <c r="E147" s="237">
        <v>15</v>
      </c>
      <c r="F147" s="237">
        <f t="shared" si="14"/>
        <v>45</v>
      </c>
      <c r="G147" s="96"/>
      <c r="H147" s="238">
        <f t="shared" si="15"/>
        <v>0</v>
      </c>
    </row>
    <row r="148" spans="2:8" ht="126" customHeight="1">
      <c r="B148" s="235">
        <v>46</v>
      </c>
      <c r="C148" s="278" t="s">
        <v>380</v>
      </c>
      <c r="D148" s="5" t="s">
        <v>6</v>
      </c>
      <c r="E148" s="237"/>
      <c r="F148" s="237"/>
      <c r="G148" s="59"/>
      <c r="H148" s="38"/>
    </row>
    <row r="149" spans="2:8" ht="36.75" customHeight="1">
      <c r="B149" s="235"/>
      <c r="C149" s="278" t="s">
        <v>381</v>
      </c>
      <c r="D149" s="237" t="s">
        <v>340</v>
      </c>
      <c r="E149" s="237">
        <v>2</v>
      </c>
      <c r="F149" s="237">
        <f t="shared" si="14"/>
        <v>6</v>
      </c>
      <c r="G149" s="96"/>
      <c r="H149" s="238">
        <f t="shared" ref="H149:H151" si="16">F149*G149</f>
        <v>0</v>
      </c>
    </row>
    <row r="150" spans="2:8" ht="69" customHeight="1">
      <c r="B150" s="235">
        <v>47</v>
      </c>
      <c r="C150" s="272" t="s">
        <v>382</v>
      </c>
      <c r="D150" s="5" t="s">
        <v>340</v>
      </c>
      <c r="E150" s="237">
        <v>2</v>
      </c>
      <c r="F150" s="237">
        <f t="shared" si="14"/>
        <v>6</v>
      </c>
      <c r="G150" s="96"/>
      <c r="H150" s="238">
        <f t="shared" si="16"/>
        <v>0</v>
      </c>
    </row>
    <row r="151" spans="2:8" ht="81" customHeight="1">
      <c r="B151" s="235">
        <v>48</v>
      </c>
      <c r="C151" s="243" t="s">
        <v>383</v>
      </c>
      <c r="D151" s="5" t="s">
        <v>340</v>
      </c>
      <c r="E151" s="237">
        <v>2</v>
      </c>
      <c r="F151" s="237">
        <f t="shared" si="14"/>
        <v>6</v>
      </c>
      <c r="G151" s="96"/>
      <c r="H151" s="238">
        <f t="shared" si="16"/>
        <v>0</v>
      </c>
    </row>
    <row r="152" spans="2:8" ht="132" customHeight="1">
      <c r="B152" s="235">
        <v>49</v>
      </c>
      <c r="C152" s="243" t="s">
        <v>384</v>
      </c>
      <c r="D152" s="5"/>
      <c r="E152" s="237"/>
      <c r="F152" s="237"/>
      <c r="G152" s="59"/>
      <c r="H152" s="38"/>
    </row>
    <row r="153" spans="2:8">
      <c r="B153" s="270"/>
      <c r="C153" s="272" t="s">
        <v>385</v>
      </c>
      <c r="D153" s="5" t="s">
        <v>340</v>
      </c>
      <c r="E153" s="237">
        <v>3</v>
      </c>
      <c r="F153" s="237">
        <f t="shared" si="14"/>
        <v>9</v>
      </c>
      <c r="G153" s="96"/>
      <c r="H153" s="238">
        <f>F153*G153</f>
        <v>0</v>
      </c>
    </row>
    <row r="154" spans="2:8" ht="114.75" customHeight="1">
      <c r="B154" s="235">
        <v>50</v>
      </c>
      <c r="C154" s="243" t="s">
        <v>386</v>
      </c>
      <c r="D154" s="5" t="s">
        <v>340</v>
      </c>
      <c r="E154" s="237">
        <v>2</v>
      </c>
      <c r="F154" s="237">
        <f t="shared" si="14"/>
        <v>6</v>
      </c>
      <c r="G154" s="96"/>
      <c r="H154" s="238">
        <f>F154*G154</f>
        <v>0</v>
      </c>
    </row>
    <row r="155" spans="2:8" ht="65.25" customHeight="1">
      <c r="B155" s="235">
        <v>51</v>
      </c>
      <c r="C155" s="272" t="s">
        <v>387</v>
      </c>
      <c r="D155" s="5"/>
      <c r="E155" s="237"/>
      <c r="F155" s="237"/>
      <c r="G155" s="59"/>
      <c r="H155" s="38"/>
    </row>
    <row r="156" spans="2:8" ht="15.75">
      <c r="B156" s="235"/>
      <c r="C156" s="272" t="s">
        <v>388</v>
      </c>
      <c r="D156" s="5" t="s">
        <v>340</v>
      </c>
      <c r="E156" s="237">
        <v>2</v>
      </c>
      <c r="F156" s="237">
        <f t="shared" si="14"/>
        <v>6</v>
      </c>
      <c r="G156" s="96"/>
      <c r="H156" s="238">
        <f>F156*G156</f>
        <v>0</v>
      </c>
    </row>
    <row r="157" spans="2:8" ht="15.75">
      <c r="B157" s="235"/>
      <c r="C157" s="14"/>
      <c r="D157" s="5"/>
      <c r="E157" s="237"/>
      <c r="F157" s="237"/>
      <c r="G157" s="59"/>
      <c r="H157" s="38"/>
    </row>
    <row r="158" spans="2:8" ht="42" customHeight="1">
      <c r="B158" s="235"/>
      <c r="C158" s="279" t="s">
        <v>389</v>
      </c>
      <c r="D158" s="5" t="s">
        <v>6</v>
      </c>
      <c r="E158" s="237"/>
      <c r="F158" s="237"/>
      <c r="G158" s="59"/>
      <c r="H158" s="38"/>
    </row>
    <row r="159" spans="2:8" ht="99.75" customHeight="1">
      <c r="B159" s="235">
        <v>52</v>
      </c>
      <c r="C159" s="280" t="s">
        <v>390</v>
      </c>
      <c r="D159" s="5" t="s">
        <v>6</v>
      </c>
      <c r="E159" s="237"/>
      <c r="F159" s="237"/>
      <c r="G159" s="59"/>
      <c r="H159" s="38"/>
    </row>
    <row r="160" spans="2:8" ht="31.5" customHeight="1">
      <c r="B160" s="235">
        <v>52.1</v>
      </c>
      <c r="C160" s="280" t="s">
        <v>391</v>
      </c>
      <c r="D160" s="281" t="s">
        <v>392</v>
      </c>
      <c r="E160" s="237">
        <v>120</v>
      </c>
      <c r="F160" s="237">
        <f t="shared" si="14"/>
        <v>360</v>
      </c>
      <c r="G160" s="96"/>
      <c r="H160" s="238">
        <f>F160*G160</f>
        <v>0</v>
      </c>
    </row>
    <row r="161" spans="2:8" ht="33.75" customHeight="1">
      <c r="B161" s="235"/>
      <c r="C161" s="280" t="s">
        <v>393</v>
      </c>
      <c r="D161" s="5" t="s">
        <v>6</v>
      </c>
      <c r="E161" s="237"/>
      <c r="F161" s="237"/>
      <c r="G161" s="59"/>
      <c r="H161" s="38"/>
    </row>
    <row r="162" spans="2:8" ht="60" customHeight="1">
      <c r="B162" s="235"/>
      <c r="C162" s="280" t="s">
        <v>394</v>
      </c>
      <c r="D162" s="5" t="s">
        <v>6</v>
      </c>
      <c r="E162" s="237"/>
      <c r="F162" s="237"/>
      <c r="G162" s="59"/>
      <c r="H162" s="38"/>
    </row>
    <row r="163" spans="2:8" ht="51" customHeight="1">
      <c r="B163" s="235"/>
      <c r="C163" s="245" t="s">
        <v>395</v>
      </c>
      <c r="D163" s="5" t="s">
        <v>6</v>
      </c>
      <c r="E163" s="237"/>
      <c r="F163" s="237"/>
      <c r="G163" s="59"/>
      <c r="H163" s="38"/>
    </row>
    <row r="164" spans="2:8" ht="105.75" customHeight="1">
      <c r="B164" s="235">
        <v>53</v>
      </c>
      <c r="C164" s="245" t="s">
        <v>161</v>
      </c>
      <c r="D164" s="259" t="s">
        <v>160</v>
      </c>
      <c r="E164" s="237">
        <v>450</v>
      </c>
      <c r="F164" s="237">
        <f t="shared" si="14"/>
        <v>1350</v>
      </c>
      <c r="G164" s="96"/>
      <c r="H164" s="238">
        <f>F164*G164</f>
        <v>0</v>
      </c>
    </row>
    <row r="165" spans="2:8" ht="165.75" customHeight="1">
      <c r="B165" s="235">
        <v>54</v>
      </c>
      <c r="C165" s="282" t="s">
        <v>396</v>
      </c>
      <c r="D165" s="259" t="s">
        <v>11</v>
      </c>
      <c r="E165" s="237">
        <v>175</v>
      </c>
      <c r="F165" s="237">
        <f t="shared" si="14"/>
        <v>525</v>
      </c>
      <c r="G165" s="96"/>
      <c r="H165" s="238">
        <f>F165*G165</f>
        <v>0</v>
      </c>
    </row>
    <row r="166" spans="2:8" ht="71.25" customHeight="1">
      <c r="B166" s="235">
        <v>55</v>
      </c>
      <c r="C166" s="245" t="s">
        <v>397</v>
      </c>
      <c r="D166" s="281" t="s">
        <v>26</v>
      </c>
      <c r="E166" s="237">
        <v>2</v>
      </c>
      <c r="F166" s="237">
        <f t="shared" si="14"/>
        <v>6</v>
      </c>
      <c r="G166" s="96"/>
      <c r="H166" s="238">
        <f>F166*G166</f>
        <v>0</v>
      </c>
    </row>
    <row r="167" spans="2:8" ht="99.75" customHeight="1">
      <c r="B167" s="235">
        <v>56</v>
      </c>
      <c r="C167" s="252" t="s">
        <v>398</v>
      </c>
      <c r="D167" s="283" t="s">
        <v>399</v>
      </c>
      <c r="E167" s="237">
        <v>230</v>
      </c>
      <c r="F167" s="237">
        <f t="shared" si="14"/>
        <v>690</v>
      </c>
      <c r="G167" s="96"/>
      <c r="H167" s="238">
        <f>F167*G167</f>
        <v>0</v>
      </c>
    </row>
    <row r="168" spans="2:8" ht="40.5" customHeight="1">
      <c r="B168" s="235"/>
      <c r="C168" s="284" t="s">
        <v>400</v>
      </c>
      <c r="D168" s="5" t="s">
        <v>6</v>
      </c>
      <c r="E168" s="237"/>
      <c r="F168" s="237"/>
      <c r="G168" s="59"/>
      <c r="H168" s="38"/>
    </row>
    <row r="169" spans="2:8" ht="15.75">
      <c r="B169" s="235"/>
      <c r="C169" s="284"/>
      <c r="D169" s="259"/>
      <c r="E169" s="237"/>
      <c r="F169" s="237"/>
      <c r="G169" s="285"/>
      <c r="H169" s="286"/>
    </row>
    <row r="170" spans="2:8" ht="133.5" customHeight="1">
      <c r="B170" s="111">
        <v>57</v>
      </c>
      <c r="C170" s="245" t="s">
        <v>401</v>
      </c>
      <c r="D170" s="5" t="s">
        <v>126</v>
      </c>
      <c r="E170" s="237">
        <v>14</v>
      </c>
      <c r="F170" s="237">
        <f t="shared" si="14"/>
        <v>42</v>
      </c>
      <c r="G170" s="96"/>
      <c r="H170" s="238">
        <f>F170*G170</f>
        <v>0</v>
      </c>
    </row>
    <row r="171" spans="2:8" ht="98.25" customHeight="1">
      <c r="B171" s="111">
        <v>58</v>
      </c>
      <c r="C171" s="239" t="s">
        <v>402</v>
      </c>
      <c r="D171" s="5" t="s">
        <v>6</v>
      </c>
      <c r="E171" s="237"/>
      <c r="F171" s="237"/>
      <c r="G171" s="59"/>
      <c r="H171" s="38"/>
    </row>
    <row r="172" spans="2:8" ht="15.75">
      <c r="B172" s="111">
        <v>58.1</v>
      </c>
      <c r="C172" s="239" t="s">
        <v>403</v>
      </c>
      <c r="D172" s="5" t="s">
        <v>124</v>
      </c>
      <c r="E172" s="237">
        <v>120</v>
      </c>
      <c r="F172" s="237">
        <f t="shared" si="14"/>
        <v>360</v>
      </c>
      <c r="G172" s="96"/>
      <c r="H172" s="238">
        <f>F172*G172</f>
        <v>0</v>
      </c>
    </row>
    <row r="173" spans="2:8" ht="57.75" customHeight="1">
      <c r="B173" s="111">
        <v>59</v>
      </c>
      <c r="C173" s="239" t="s">
        <v>404</v>
      </c>
      <c r="D173" s="5" t="s">
        <v>6</v>
      </c>
      <c r="E173" s="237"/>
      <c r="F173" s="237"/>
      <c r="G173" s="59"/>
      <c r="H173" s="38"/>
    </row>
    <row r="174" spans="2:8" ht="15.75">
      <c r="B174" s="111"/>
      <c r="C174" s="239" t="s">
        <v>405</v>
      </c>
      <c r="D174" s="5" t="s">
        <v>126</v>
      </c>
      <c r="E174" s="237">
        <v>4</v>
      </c>
      <c r="F174" s="237">
        <f t="shared" si="14"/>
        <v>12</v>
      </c>
      <c r="G174" s="96"/>
      <c r="H174" s="238">
        <f>F174*G174</f>
        <v>0</v>
      </c>
    </row>
    <row r="175" spans="2:8" ht="15.75">
      <c r="B175" s="235"/>
      <c r="C175" s="239"/>
      <c r="D175" s="5"/>
      <c r="E175" s="237"/>
      <c r="F175" s="237"/>
      <c r="G175" s="59"/>
      <c r="H175" s="38"/>
    </row>
    <row r="176" spans="2:8" ht="43.5" customHeight="1">
      <c r="B176" s="235"/>
      <c r="C176" s="279" t="s">
        <v>168</v>
      </c>
      <c r="D176" s="5" t="s">
        <v>6</v>
      </c>
      <c r="E176" s="237"/>
      <c r="F176" s="237"/>
      <c r="G176" s="59"/>
      <c r="H176" s="38"/>
    </row>
    <row r="177" spans="2:8" ht="87" customHeight="1">
      <c r="B177" s="235">
        <v>60</v>
      </c>
      <c r="C177" s="287" t="s">
        <v>406</v>
      </c>
      <c r="D177" s="5" t="s">
        <v>126</v>
      </c>
      <c r="E177" s="237">
        <v>5</v>
      </c>
      <c r="F177" s="237">
        <f t="shared" si="14"/>
        <v>15</v>
      </c>
      <c r="G177" s="96"/>
      <c r="H177" s="238">
        <f>F177*G177</f>
        <v>0</v>
      </c>
    </row>
    <row r="178" spans="2:8" ht="79.5" customHeight="1">
      <c r="B178" s="235">
        <v>61</v>
      </c>
      <c r="C178" s="287" t="s">
        <v>170</v>
      </c>
      <c r="D178" s="5" t="s">
        <v>126</v>
      </c>
      <c r="E178" s="237">
        <v>15</v>
      </c>
      <c r="F178" s="237">
        <f t="shared" si="14"/>
        <v>45</v>
      </c>
      <c r="G178" s="96"/>
      <c r="H178" s="238">
        <f t="shared" ref="H178:H180" si="17">F178*G178</f>
        <v>0</v>
      </c>
    </row>
    <row r="179" spans="2:8" ht="109.5" customHeight="1">
      <c r="B179" s="235">
        <v>62</v>
      </c>
      <c r="C179" s="287" t="s">
        <v>407</v>
      </c>
      <c r="D179" s="5" t="s">
        <v>126</v>
      </c>
      <c r="E179" s="237">
        <v>20</v>
      </c>
      <c r="F179" s="237">
        <f t="shared" si="14"/>
        <v>60</v>
      </c>
      <c r="G179" s="96"/>
      <c r="H179" s="238">
        <f t="shared" si="17"/>
        <v>0</v>
      </c>
    </row>
    <row r="180" spans="2:8" ht="67.5" customHeight="1">
      <c r="B180" s="235">
        <v>63</v>
      </c>
      <c r="C180" s="287" t="s">
        <v>408</v>
      </c>
      <c r="D180" s="259" t="s">
        <v>160</v>
      </c>
      <c r="E180" s="237">
        <v>35</v>
      </c>
      <c r="F180" s="237">
        <f t="shared" si="14"/>
        <v>105</v>
      </c>
      <c r="G180" s="96"/>
      <c r="H180" s="238">
        <f t="shared" si="17"/>
        <v>0</v>
      </c>
    </row>
    <row r="181" spans="2:8" ht="44.25" customHeight="1">
      <c r="B181" s="235">
        <v>64</v>
      </c>
      <c r="C181" s="288" t="s">
        <v>409</v>
      </c>
      <c r="D181" s="5" t="s">
        <v>6</v>
      </c>
      <c r="E181" s="237"/>
      <c r="F181" s="237"/>
      <c r="G181" s="59"/>
      <c r="H181" s="38"/>
    </row>
    <row r="182" spans="2:8" ht="96" customHeight="1">
      <c r="B182" s="111">
        <v>64.099999999999994</v>
      </c>
      <c r="C182" s="245" t="s">
        <v>410</v>
      </c>
      <c r="D182" s="281" t="s">
        <v>26</v>
      </c>
      <c r="E182" s="237">
        <v>1</v>
      </c>
      <c r="F182" s="237">
        <f t="shared" si="14"/>
        <v>3</v>
      </c>
      <c r="G182" s="96"/>
      <c r="H182" s="238">
        <f>F182*G182</f>
        <v>0</v>
      </c>
    </row>
    <row r="183" spans="2:8" ht="114.75" customHeight="1">
      <c r="B183" s="111">
        <v>64.2</v>
      </c>
      <c r="C183" s="239" t="s">
        <v>411</v>
      </c>
      <c r="D183" s="281" t="s">
        <v>26</v>
      </c>
      <c r="E183" s="237">
        <v>1</v>
      </c>
      <c r="F183" s="237">
        <f t="shared" si="14"/>
        <v>3</v>
      </c>
      <c r="G183" s="96"/>
      <c r="H183" s="238">
        <f t="shared" ref="H183:H184" si="18">F183*G183</f>
        <v>0</v>
      </c>
    </row>
    <row r="184" spans="2:8" ht="75" customHeight="1">
      <c r="B184" s="111">
        <v>64.3</v>
      </c>
      <c r="C184" s="245" t="s">
        <v>412</v>
      </c>
      <c r="D184" s="281" t="s">
        <v>11</v>
      </c>
      <c r="E184" s="237">
        <v>60</v>
      </c>
      <c r="F184" s="237">
        <f t="shared" si="14"/>
        <v>180</v>
      </c>
      <c r="G184" s="96"/>
      <c r="H184" s="238">
        <f t="shared" si="18"/>
        <v>0</v>
      </c>
    </row>
    <row r="185" spans="2:8" ht="15.75">
      <c r="B185" s="235">
        <v>65</v>
      </c>
      <c r="C185" s="288" t="s">
        <v>413</v>
      </c>
      <c r="D185" s="281"/>
      <c r="E185" s="237"/>
      <c r="F185" s="237"/>
      <c r="G185" s="289"/>
      <c r="H185" s="38"/>
    </row>
    <row r="186" spans="2:8" ht="132" customHeight="1">
      <c r="B186" s="111"/>
      <c r="C186" s="245" t="s">
        <v>414</v>
      </c>
      <c r="D186" s="281"/>
      <c r="E186" s="237"/>
      <c r="F186" s="237"/>
      <c r="G186" s="289"/>
      <c r="H186" s="38"/>
    </row>
    <row r="187" spans="2:8" ht="60" customHeight="1">
      <c r="B187" s="111">
        <v>65.099999999999994</v>
      </c>
      <c r="C187" s="245" t="s">
        <v>415</v>
      </c>
      <c r="D187" s="281" t="s">
        <v>11</v>
      </c>
      <c r="E187" s="237">
        <v>100</v>
      </c>
      <c r="F187" s="237">
        <f t="shared" si="14"/>
        <v>300</v>
      </c>
      <c r="G187" s="96"/>
      <c r="H187" s="238">
        <f t="shared" ref="H187:H189" si="19">F187*G187</f>
        <v>0</v>
      </c>
    </row>
    <row r="188" spans="2:8" ht="46.5" customHeight="1">
      <c r="B188" s="111"/>
      <c r="C188" s="245" t="s">
        <v>416</v>
      </c>
      <c r="D188" s="281" t="s">
        <v>11</v>
      </c>
      <c r="E188" s="237">
        <v>100</v>
      </c>
      <c r="F188" s="237">
        <f t="shared" si="14"/>
        <v>300</v>
      </c>
      <c r="G188" s="96"/>
      <c r="H188" s="238">
        <f t="shared" si="19"/>
        <v>0</v>
      </c>
    </row>
    <row r="189" spans="2:8" ht="69" customHeight="1">
      <c r="B189" s="111"/>
      <c r="C189" s="245" t="s">
        <v>417</v>
      </c>
      <c r="D189" s="281" t="s">
        <v>11</v>
      </c>
      <c r="E189" s="237">
        <v>50</v>
      </c>
      <c r="F189" s="237">
        <f t="shared" si="14"/>
        <v>150</v>
      </c>
      <c r="G189" s="96"/>
      <c r="H189" s="238">
        <f t="shared" si="19"/>
        <v>0</v>
      </c>
    </row>
    <row r="190" spans="2:8" ht="124.5" customHeight="1">
      <c r="B190" s="111"/>
      <c r="C190" s="245" t="s">
        <v>418</v>
      </c>
      <c r="D190" s="281" t="s">
        <v>26</v>
      </c>
      <c r="E190" s="237">
        <v>1</v>
      </c>
      <c r="F190" s="237">
        <f t="shared" si="14"/>
        <v>3</v>
      </c>
      <c r="G190" s="96"/>
      <c r="H190" s="238">
        <f>F190*G190</f>
        <v>0</v>
      </c>
    </row>
    <row r="191" spans="2:8" ht="50.25" customHeight="1" thickBot="1">
      <c r="B191" s="290"/>
      <c r="C191" s="291" t="s">
        <v>419</v>
      </c>
      <c r="D191" s="589"/>
      <c r="E191" s="589"/>
      <c r="F191" s="589"/>
      <c r="G191" s="292"/>
      <c r="H191" s="293"/>
    </row>
  </sheetData>
  <sheetProtection password="CC8C" sheet="1" objects="1" scenarios="1"/>
  <mergeCells count="3">
    <mergeCell ref="D191:F191"/>
    <mergeCell ref="B3:H3"/>
    <mergeCell ref="B2:H2"/>
  </mergeCells>
  <conditionalFormatting sqref="E4:F5">
    <cfRule type="cellIs" dxfId="6" priority="1" stopIfTrue="1" operator="equal">
      <formula>0</formula>
    </cfRule>
  </conditionalFormatting>
  <printOptions horizontalCentered="1" verticalCentered="1"/>
  <pageMargins left="0.7" right="0.7" top="0.75" bottom="0.75" header="0.3" footer="0.3"/>
  <pageSetup paperSize="9" scale="50" orientation="landscape" horizontalDpi="300" verticalDpi="300" r:id="rId1"/>
  <rowBreaks count="1" manualBreakCount="1">
    <brk id="31" max="16383" man="1"/>
  </rowBreaks>
</worksheet>
</file>

<file path=xl/worksheets/sheet9.xml><?xml version="1.0" encoding="utf-8"?>
<worksheet xmlns="http://schemas.openxmlformats.org/spreadsheetml/2006/main" xmlns:r="http://schemas.openxmlformats.org/officeDocument/2006/relationships">
  <dimension ref="B1:H203"/>
  <sheetViews>
    <sheetView view="pageBreakPreview" topLeftCell="A184" zoomScale="60" zoomScaleNormal="70" workbookViewId="0">
      <selection activeCell="C193" sqref="C193"/>
    </sheetView>
  </sheetViews>
  <sheetFormatPr defaultRowHeight="15"/>
  <cols>
    <col min="1" max="1" width="7.140625" style="6" customWidth="1"/>
    <col min="2" max="2" width="16.140625" style="6" customWidth="1"/>
    <col min="3" max="3" width="98.7109375" style="6" customWidth="1"/>
    <col min="4" max="4" width="15.85546875" style="6" customWidth="1"/>
    <col min="5" max="6" width="19.7109375" style="6" customWidth="1"/>
    <col min="7" max="7" width="20.28515625" style="6" customWidth="1"/>
    <col min="8" max="8" width="32.7109375" style="6" customWidth="1"/>
    <col min="9" max="16384" width="9.140625" style="6"/>
  </cols>
  <sheetData>
    <row r="1" spans="2:8" ht="15.75" thickBot="1"/>
    <row r="2" spans="2:8" ht="15.75" thickBot="1">
      <c r="B2" s="495" t="s">
        <v>595</v>
      </c>
      <c r="C2" s="496"/>
      <c r="D2" s="496"/>
      <c r="E2" s="496"/>
      <c r="F2" s="496"/>
      <c r="G2" s="496"/>
      <c r="H2" s="497"/>
    </row>
    <row r="3" spans="2:8" ht="15.75" thickBot="1">
      <c r="B3" s="600" t="s">
        <v>569</v>
      </c>
      <c r="C3" s="601"/>
      <c r="D3" s="601"/>
      <c r="E3" s="601"/>
      <c r="F3" s="601"/>
      <c r="G3" s="601"/>
      <c r="H3" s="602"/>
    </row>
    <row r="4" spans="2:8" ht="15.75" customHeight="1">
      <c r="B4" s="603" t="s">
        <v>0</v>
      </c>
      <c r="C4" s="605" t="s">
        <v>1</v>
      </c>
      <c r="D4" s="605" t="s">
        <v>2</v>
      </c>
      <c r="E4" s="605" t="s">
        <v>267</v>
      </c>
      <c r="F4" s="605" t="s">
        <v>420</v>
      </c>
      <c r="G4" s="574" t="s">
        <v>619</v>
      </c>
      <c r="H4" s="607" t="s">
        <v>421</v>
      </c>
    </row>
    <row r="5" spans="2:8" ht="84.75" customHeight="1">
      <c r="B5" s="604"/>
      <c r="C5" s="606"/>
      <c r="D5" s="606"/>
      <c r="E5" s="606"/>
      <c r="F5" s="606"/>
      <c r="G5" s="606"/>
      <c r="H5" s="608"/>
    </row>
    <row r="6" spans="2:8" ht="37.5" customHeight="1">
      <c r="B6" s="294"/>
      <c r="C6" s="74"/>
      <c r="D6" s="295"/>
      <c r="E6" s="417" t="s">
        <v>109</v>
      </c>
      <c r="F6" s="417" t="s">
        <v>110</v>
      </c>
      <c r="G6" s="148" t="s">
        <v>111</v>
      </c>
      <c r="H6" s="80" t="s">
        <v>203</v>
      </c>
    </row>
    <row r="7" spans="2:8" ht="30.75" customHeight="1">
      <c r="B7" s="609" t="s">
        <v>422</v>
      </c>
      <c r="C7" s="610"/>
      <c r="D7" s="610"/>
      <c r="E7" s="610"/>
      <c r="F7" s="610"/>
      <c r="G7" s="611"/>
      <c r="H7" s="612"/>
    </row>
    <row r="8" spans="2:8" ht="32.25" customHeight="1">
      <c r="B8" s="613" t="s">
        <v>423</v>
      </c>
      <c r="C8" s="614"/>
      <c r="D8" s="614"/>
      <c r="E8" s="614"/>
      <c r="F8" s="614"/>
      <c r="G8" s="615"/>
      <c r="H8" s="616"/>
    </row>
    <row r="9" spans="2:8" ht="108" customHeight="1">
      <c r="B9" s="296">
        <v>1</v>
      </c>
      <c r="C9" s="193" t="s">
        <v>224</v>
      </c>
      <c r="D9" s="5" t="s">
        <v>6</v>
      </c>
      <c r="E9" s="5" t="s">
        <v>6</v>
      </c>
      <c r="F9" s="5"/>
      <c r="G9" s="297"/>
      <c r="H9" s="298"/>
    </row>
    <row r="10" spans="2:8" ht="69.75" customHeight="1">
      <c r="B10" s="296" t="s">
        <v>188</v>
      </c>
      <c r="C10" s="193" t="s">
        <v>424</v>
      </c>
      <c r="D10" s="299" t="s">
        <v>94</v>
      </c>
      <c r="E10" s="299">
        <v>12</v>
      </c>
      <c r="F10" s="299">
        <f>E10*3</f>
        <v>36</v>
      </c>
      <c r="G10" s="300"/>
      <c r="H10" s="301">
        <f t="shared" ref="H10:H17" si="0">F10*G10</f>
        <v>0</v>
      </c>
    </row>
    <row r="11" spans="2:8" ht="60" customHeight="1">
      <c r="B11" s="296" t="s">
        <v>227</v>
      </c>
      <c r="C11" s="187" t="s">
        <v>230</v>
      </c>
      <c r="D11" s="299" t="s">
        <v>94</v>
      </c>
      <c r="E11" s="299">
        <v>12</v>
      </c>
      <c r="F11" s="299">
        <f t="shared" ref="F11:F73" si="1">E11*3</f>
        <v>36</v>
      </c>
      <c r="G11" s="300"/>
      <c r="H11" s="301">
        <f t="shared" si="0"/>
        <v>0</v>
      </c>
    </row>
    <row r="12" spans="2:8" ht="89.25" customHeight="1">
      <c r="B12" s="296" t="s">
        <v>229</v>
      </c>
      <c r="C12" s="193" t="s">
        <v>425</v>
      </c>
      <c r="D12" s="299" t="s">
        <v>94</v>
      </c>
      <c r="E12" s="237">
        <v>16</v>
      </c>
      <c r="F12" s="237">
        <f t="shared" si="1"/>
        <v>48</v>
      </c>
      <c r="G12" s="300"/>
      <c r="H12" s="301">
        <f t="shared" si="0"/>
        <v>0</v>
      </c>
    </row>
    <row r="13" spans="2:8" ht="78.75" customHeight="1">
      <c r="B13" s="296" t="s">
        <v>231</v>
      </c>
      <c r="C13" s="302" t="s">
        <v>426</v>
      </c>
      <c r="D13" s="299" t="s">
        <v>94</v>
      </c>
      <c r="E13" s="237">
        <v>9</v>
      </c>
      <c r="F13" s="237">
        <f t="shared" si="1"/>
        <v>27</v>
      </c>
      <c r="G13" s="300"/>
      <c r="H13" s="301">
        <f t="shared" si="0"/>
        <v>0</v>
      </c>
    </row>
    <row r="14" spans="2:8" ht="92.25" customHeight="1">
      <c r="B14" s="296" t="s">
        <v>427</v>
      </c>
      <c r="C14" s="245" t="s">
        <v>428</v>
      </c>
      <c r="D14" s="299" t="s">
        <v>94</v>
      </c>
      <c r="E14" s="237">
        <v>1</v>
      </c>
      <c r="F14" s="237">
        <f t="shared" si="1"/>
        <v>3</v>
      </c>
      <c r="G14" s="300"/>
      <c r="H14" s="301">
        <f t="shared" si="0"/>
        <v>0</v>
      </c>
    </row>
    <row r="15" spans="2:8" ht="99" customHeight="1">
      <c r="B15" s="296" t="s">
        <v>429</v>
      </c>
      <c r="C15" s="245" t="s">
        <v>430</v>
      </c>
      <c r="D15" s="299" t="s">
        <v>94</v>
      </c>
      <c r="E15" s="237">
        <v>3</v>
      </c>
      <c r="F15" s="237">
        <f t="shared" si="1"/>
        <v>9</v>
      </c>
      <c r="G15" s="300"/>
      <c r="H15" s="301">
        <f t="shared" si="0"/>
        <v>0</v>
      </c>
    </row>
    <row r="16" spans="2:8" ht="90" customHeight="1">
      <c r="B16" s="296" t="s">
        <v>431</v>
      </c>
      <c r="C16" s="245" t="s">
        <v>432</v>
      </c>
      <c r="D16" s="299" t="s">
        <v>94</v>
      </c>
      <c r="E16" s="237">
        <v>1</v>
      </c>
      <c r="F16" s="237">
        <f t="shared" si="1"/>
        <v>3</v>
      </c>
      <c r="G16" s="300"/>
      <c r="H16" s="301">
        <f t="shared" si="0"/>
        <v>0</v>
      </c>
    </row>
    <row r="17" spans="2:8" ht="70.5" customHeight="1">
      <c r="B17" s="296">
        <v>2</v>
      </c>
      <c r="C17" s="193" t="s">
        <v>433</v>
      </c>
      <c r="D17" s="237" t="s">
        <v>65</v>
      </c>
      <c r="E17" s="237">
        <v>6</v>
      </c>
      <c r="F17" s="237">
        <f t="shared" si="1"/>
        <v>18</v>
      </c>
      <c r="G17" s="300"/>
      <c r="H17" s="301">
        <f t="shared" si="0"/>
        <v>0</v>
      </c>
    </row>
    <row r="18" spans="2:8" ht="57.75" customHeight="1">
      <c r="B18" s="296">
        <v>3</v>
      </c>
      <c r="C18" s="198" t="s">
        <v>434</v>
      </c>
      <c r="D18" s="303" t="s">
        <v>26</v>
      </c>
      <c r="E18" s="237">
        <v>1</v>
      </c>
      <c r="F18" s="237">
        <f t="shared" si="1"/>
        <v>3</v>
      </c>
      <c r="G18" s="300"/>
      <c r="H18" s="301">
        <f t="shared" ref="H18:H20" si="2">F18*G18</f>
        <v>0</v>
      </c>
    </row>
    <row r="19" spans="2:8" ht="70.5" customHeight="1">
      <c r="B19" s="296">
        <v>4</v>
      </c>
      <c r="C19" s="198" t="s">
        <v>435</v>
      </c>
      <c r="D19" s="303" t="s">
        <v>26</v>
      </c>
      <c r="E19" s="303">
        <v>2</v>
      </c>
      <c r="F19" s="303">
        <f t="shared" si="1"/>
        <v>6</v>
      </c>
      <c r="G19" s="300"/>
      <c r="H19" s="301">
        <f t="shared" si="2"/>
        <v>0</v>
      </c>
    </row>
    <row r="20" spans="2:8" ht="69.75" customHeight="1">
      <c r="B20" s="296">
        <v>5</v>
      </c>
      <c r="C20" s="198" t="s">
        <v>436</v>
      </c>
      <c r="D20" s="303" t="s">
        <v>26</v>
      </c>
      <c r="E20" s="303">
        <v>1</v>
      </c>
      <c r="F20" s="303">
        <f t="shared" si="1"/>
        <v>3</v>
      </c>
      <c r="G20" s="300"/>
      <c r="H20" s="301">
        <f t="shared" si="2"/>
        <v>0</v>
      </c>
    </row>
    <row r="21" spans="2:8" ht="89.25" customHeight="1">
      <c r="B21" s="296">
        <v>6</v>
      </c>
      <c r="C21" s="198" t="s">
        <v>437</v>
      </c>
      <c r="D21" s="247"/>
      <c r="E21" s="247"/>
      <c r="F21" s="247"/>
      <c r="G21" s="304"/>
      <c r="H21" s="305"/>
    </row>
    <row r="22" spans="2:8" ht="65.25" customHeight="1">
      <c r="B22" s="296" t="s">
        <v>188</v>
      </c>
      <c r="C22" s="198" t="s">
        <v>438</v>
      </c>
      <c r="D22" s="303" t="s">
        <v>26</v>
      </c>
      <c r="E22" s="303">
        <v>16</v>
      </c>
      <c r="F22" s="303">
        <f t="shared" si="1"/>
        <v>48</v>
      </c>
      <c r="G22" s="300"/>
      <c r="H22" s="301">
        <f t="shared" ref="H22:H24" si="3">F22*G22</f>
        <v>0</v>
      </c>
    </row>
    <row r="23" spans="2:8" ht="69.75" customHeight="1">
      <c r="B23" s="296" t="s">
        <v>227</v>
      </c>
      <c r="C23" s="198" t="s">
        <v>439</v>
      </c>
      <c r="D23" s="303" t="s">
        <v>26</v>
      </c>
      <c r="E23" s="303">
        <v>3</v>
      </c>
      <c r="F23" s="303">
        <f t="shared" si="1"/>
        <v>9</v>
      </c>
      <c r="G23" s="300"/>
      <c r="H23" s="301">
        <f t="shared" si="3"/>
        <v>0</v>
      </c>
    </row>
    <row r="24" spans="2:8" ht="50.25" customHeight="1">
      <c r="B24" s="296" t="s">
        <v>229</v>
      </c>
      <c r="C24" s="198" t="s">
        <v>440</v>
      </c>
      <c r="D24" s="303" t="s">
        <v>441</v>
      </c>
      <c r="E24" s="303">
        <v>15</v>
      </c>
      <c r="F24" s="303">
        <f t="shared" si="1"/>
        <v>45</v>
      </c>
      <c r="G24" s="300"/>
      <c r="H24" s="301">
        <f t="shared" si="3"/>
        <v>0</v>
      </c>
    </row>
    <row r="25" spans="2:8">
      <c r="B25" s="296"/>
      <c r="C25" s="198"/>
      <c r="D25" s="303"/>
      <c r="E25" s="303"/>
      <c r="F25" s="303"/>
      <c r="G25" s="306"/>
      <c r="H25" s="307"/>
    </row>
    <row r="26" spans="2:8" ht="56.25" customHeight="1">
      <c r="B26" s="296">
        <v>7</v>
      </c>
      <c r="C26" s="193" t="s">
        <v>232</v>
      </c>
      <c r="D26" s="303" t="s">
        <v>26</v>
      </c>
      <c r="E26" s="303">
        <v>2</v>
      </c>
      <c r="F26" s="303">
        <f t="shared" si="1"/>
        <v>6</v>
      </c>
      <c r="G26" s="300"/>
      <c r="H26" s="301">
        <f>F26*G26</f>
        <v>0</v>
      </c>
    </row>
    <row r="27" spans="2:8" ht="31.5" customHeight="1">
      <c r="B27" s="296">
        <v>8</v>
      </c>
      <c r="C27" s="193" t="s">
        <v>442</v>
      </c>
      <c r="D27" s="5" t="s">
        <v>6</v>
      </c>
      <c r="E27" s="5" t="s">
        <v>6</v>
      </c>
      <c r="F27" s="5"/>
      <c r="G27" s="297"/>
      <c r="H27" s="298"/>
    </row>
    <row r="28" spans="2:8" ht="84" customHeight="1">
      <c r="B28" s="296" t="s">
        <v>443</v>
      </c>
      <c r="C28" s="193" t="s">
        <v>444</v>
      </c>
      <c r="D28" s="237" t="s">
        <v>65</v>
      </c>
      <c r="E28" s="237">
        <v>1</v>
      </c>
      <c r="F28" s="237">
        <f t="shared" si="1"/>
        <v>3</v>
      </c>
      <c r="G28" s="300"/>
      <c r="H28" s="301">
        <f t="shared" ref="H28:H33" si="4">F28*G28</f>
        <v>0</v>
      </c>
    </row>
    <row r="29" spans="2:8" ht="66" customHeight="1">
      <c r="B29" s="296" t="s">
        <v>227</v>
      </c>
      <c r="C29" s="193" t="s">
        <v>445</v>
      </c>
      <c r="D29" s="237" t="s">
        <v>65</v>
      </c>
      <c r="E29" s="237">
        <v>1</v>
      </c>
      <c r="F29" s="237">
        <f t="shared" si="1"/>
        <v>3</v>
      </c>
      <c r="G29" s="300"/>
      <c r="H29" s="301">
        <f t="shared" si="4"/>
        <v>0</v>
      </c>
    </row>
    <row r="30" spans="2:8" ht="39.75" customHeight="1">
      <c r="B30" s="296" t="s">
        <v>229</v>
      </c>
      <c r="C30" s="193" t="s">
        <v>446</v>
      </c>
      <c r="D30" s="237" t="s">
        <v>65</v>
      </c>
      <c r="E30" s="237">
        <v>1</v>
      </c>
      <c r="F30" s="237">
        <f t="shared" si="1"/>
        <v>3</v>
      </c>
      <c r="G30" s="300"/>
      <c r="H30" s="301">
        <f t="shared" si="4"/>
        <v>0</v>
      </c>
    </row>
    <row r="31" spans="2:8" ht="60" customHeight="1">
      <c r="B31" s="296" t="s">
        <v>231</v>
      </c>
      <c r="C31" s="193" t="s">
        <v>447</v>
      </c>
      <c r="D31" s="237" t="s">
        <v>65</v>
      </c>
      <c r="E31" s="237">
        <v>1</v>
      </c>
      <c r="F31" s="237">
        <f t="shared" si="1"/>
        <v>3</v>
      </c>
      <c r="G31" s="300"/>
      <c r="H31" s="301">
        <f t="shared" si="4"/>
        <v>0</v>
      </c>
    </row>
    <row r="32" spans="2:8" ht="74.25" customHeight="1">
      <c r="B32" s="296" t="s">
        <v>427</v>
      </c>
      <c r="C32" s="193" t="s">
        <v>448</v>
      </c>
      <c r="D32" s="237" t="s">
        <v>65</v>
      </c>
      <c r="E32" s="237">
        <v>1</v>
      </c>
      <c r="F32" s="237">
        <f t="shared" si="1"/>
        <v>3</v>
      </c>
      <c r="G32" s="300"/>
      <c r="H32" s="301">
        <f t="shared" si="4"/>
        <v>0</v>
      </c>
    </row>
    <row r="33" spans="2:8" ht="58.5" customHeight="1">
      <c r="B33" s="296" t="s">
        <v>429</v>
      </c>
      <c r="C33" s="193" t="s">
        <v>449</v>
      </c>
      <c r="D33" s="237" t="s">
        <v>65</v>
      </c>
      <c r="E33" s="237">
        <v>1</v>
      </c>
      <c r="F33" s="237">
        <f t="shared" si="1"/>
        <v>3</v>
      </c>
      <c r="G33" s="300"/>
      <c r="H33" s="301">
        <f t="shared" si="4"/>
        <v>0</v>
      </c>
    </row>
    <row r="34" spans="2:8" ht="81.75" customHeight="1">
      <c r="B34" s="296">
        <v>9</v>
      </c>
      <c r="C34" s="193" t="s">
        <v>234</v>
      </c>
      <c r="D34" s="303" t="s">
        <v>26</v>
      </c>
      <c r="E34" s="237">
        <v>12</v>
      </c>
      <c r="F34" s="237">
        <f t="shared" si="1"/>
        <v>36</v>
      </c>
      <c r="G34" s="300"/>
      <c r="H34" s="301">
        <f>F34*G34</f>
        <v>0</v>
      </c>
    </row>
    <row r="35" spans="2:8" ht="33.75" customHeight="1">
      <c r="B35" s="296">
        <v>10</v>
      </c>
      <c r="C35" s="193" t="s">
        <v>235</v>
      </c>
      <c r="D35" s="303"/>
      <c r="E35" s="237"/>
      <c r="F35" s="237"/>
      <c r="G35" s="306"/>
      <c r="H35" s="307"/>
    </row>
    <row r="36" spans="2:8" ht="27.75" customHeight="1">
      <c r="B36" s="296" t="s">
        <v>188</v>
      </c>
      <c r="C36" s="193" t="s">
        <v>236</v>
      </c>
      <c r="D36" s="303" t="s">
        <v>237</v>
      </c>
      <c r="E36" s="237">
        <v>200</v>
      </c>
      <c r="F36" s="237">
        <f t="shared" si="1"/>
        <v>600</v>
      </c>
      <c r="G36" s="300"/>
      <c r="H36" s="301">
        <f t="shared" ref="H36:H40" si="5">F36*G36</f>
        <v>0</v>
      </c>
    </row>
    <row r="37" spans="2:8" ht="27.75" customHeight="1">
      <c r="B37" s="296" t="s">
        <v>227</v>
      </c>
      <c r="C37" s="198" t="s">
        <v>238</v>
      </c>
      <c r="D37" s="303" t="s">
        <v>237</v>
      </c>
      <c r="E37" s="237">
        <v>350</v>
      </c>
      <c r="F37" s="237">
        <f t="shared" si="1"/>
        <v>1050</v>
      </c>
      <c r="G37" s="300"/>
      <c r="H37" s="301">
        <f t="shared" si="5"/>
        <v>0</v>
      </c>
    </row>
    <row r="38" spans="2:8" ht="28.5" customHeight="1">
      <c r="B38" s="296" t="s">
        <v>229</v>
      </c>
      <c r="C38" s="198" t="s">
        <v>450</v>
      </c>
      <c r="D38" s="303" t="s">
        <v>244</v>
      </c>
      <c r="E38" s="237">
        <v>100</v>
      </c>
      <c r="F38" s="237">
        <f t="shared" si="1"/>
        <v>300</v>
      </c>
      <c r="G38" s="300"/>
      <c r="H38" s="301">
        <f t="shared" si="5"/>
        <v>0</v>
      </c>
    </row>
    <row r="39" spans="2:8" ht="24" customHeight="1">
      <c r="B39" s="296" t="s">
        <v>231</v>
      </c>
      <c r="C39" s="198" t="s">
        <v>451</v>
      </c>
      <c r="D39" s="303" t="s">
        <v>244</v>
      </c>
      <c r="E39" s="237">
        <v>5</v>
      </c>
      <c r="F39" s="237">
        <f t="shared" si="1"/>
        <v>15</v>
      </c>
      <c r="G39" s="300"/>
      <c r="H39" s="301">
        <f t="shared" si="5"/>
        <v>0</v>
      </c>
    </row>
    <row r="40" spans="2:8" ht="27.75" customHeight="1">
      <c r="B40" s="296">
        <v>11</v>
      </c>
      <c r="C40" s="198" t="s">
        <v>452</v>
      </c>
      <c r="D40" s="303" t="s">
        <v>65</v>
      </c>
      <c r="E40" s="237">
        <v>1</v>
      </c>
      <c r="F40" s="237">
        <f t="shared" si="1"/>
        <v>3</v>
      </c>
      <c r="G40" s="300"/>
      <c r="H40" s="301">
        <f t="shared" si="5"/>
        <v>0</v>
      </c>
    </row>
    <row r="41" spans="2:8" ht="45" customHeight="1">
      <c r="B41" s="296">
        <v>12</v>
      </c>
      <c r="C41" s="193" t="s">
        <v>241</v>
      </c>
      <c r="D41" s="5" t="s">
        <v>6</v>
      </c>
      <c r="E41" s="5" t="s">
        <v>6</v>
      </c>
      <c r="F41" s="5"/>
      <c r="G41" s="297"/>
      <c r="H41" s="298"/>
    </row>
    <row r="42" spans="2:8" ht="18">
      <c r="B42" s="296" t="s">
        <v>188</v>
      </c>
      <c r="C42" s="198" t="s">
        <v>453</v>
      </c>
      <c r="D42" s="303" t="s">
        <v>237</v>
      </c>
      <c r="E42" s="303">
        <v>100</v>
      </c>
      <c r="F42" s="303">
        <f t="shared" si="1"/>
        <v>300</v>
      </c>
      <c r="G42" s="300"/>
      <c r="H42" s="301">
        <f t="shared" ref="H42:H49" si="6">F42*G42</f>
        <v>0</v>
      </c>
    </row>
    <row r="43" spans="2:8">
      <c r="B43" s="296" t="s">
        <v>227</v>
      </c>
      <c r="C43" s="198" t="s">
        <v>454</v>
      </c>
      <c r="D43" s="303" t="s">
        <v>237</v>
      </c>
      <c r="E43" s="303">
        <v>20</v>
      </c>
      <c r="F43" s="303">
        <f t="shared" si="1"/>
        <v>60</v>
      </c>
      <c r="G43" s="300"/>
      <c r="H43" s="301">
        <f t="shared" si="6"/>
        <v>0</v>
      </c>
    </row>
    <row r="44" spans="2:8">
      <c r="B44" s="296" t="s">
        <v>229</v>
      </c>
      <c r="C44" s="198" t="s">
        <v>455</v>
      </c>
      <c r="D44" s="303" t="s">
        <v>237</v>
      </c>
      <c r="E44" s="303">
        <v>20</v>
      </c>
      <c r="F44" s="303">
        <f t="shared" si="1"/>
        <v>60</v>
      </c>
      <c r="G44" s="300"/>
      <c r="H44" s="301">
        <f t="shared" si="6"/>
        <v>0</v>
      </c>
    </row>
    <row r="45" spans="2:8">
      <c r="B45" s="296" t="s">
        <v>231</v>
      </c>
      <c r="C45" s="302" t="s">
        <v>456</v>
      </c>
      <c r="D45" s="299" t="s">
        <v>244</v>
      </c>
      <c r="E45" s="299">
        <v>50</v>
      </c>
      <c r="F45" s="299">
        <f t="shared" si="1"/>
        <v>150</v>
      </c>
      <c r="G45" s="300"/>
      <c r="H45" s="301">
        <f t="shared" si="6"/>
        <v>0</v>
      </c>
    </row>
    <row r="46" spans="2:8">
      <c r="B46" s="296" t="s">
        <v>427</v>
      </c>
      <c r="C46" s="302" t="s">
        <v>457</v>
      </c>
      <c r="D46" s="299" t="s">
        <v>237</v>
      </c>
      <c r="E46" s="299">
        <v>50</v>
      </c>
      <c r="F46" s="299">
        <f t="shared" si="1"/>
        <v>150</v>
      </c>
      <c r="G46" s="300"/>
      <c r="H46" s="301">
        <f t="shared" si="6"/>
        <v>0</v>
      </c>
    </row>
    <row r="47" spans="2:8">
      <c r="B47" s="296" t="s">
        <v>429</v>
      </c>
      <c r="C47" s="302" t="s">
        <v>458</v>
      </c>
      <c r="D47" s="299" t="s">
        <v>244</v>
      </c>
      <c r="E47" s="299">
        <v>50</v>
      </c>
      <c r="F47" s="299">
        <f t="shared" si="1"/>
        <v>150</v>
      </c>
      <c r="G47" s="300"/>
      <c r="H47" s="301">
        <f t="shared" si="6"/>
        <v>0</v>
      </c>
    </row>
    <row r="48" spans="2:8">
      <c r="B48" s="296" t="s">
        <v>431</v>
      </c>
      <c r="C48" s="302" t="s">
        <v>459</v>
      </c>
      <c r="D48" s="299" t="s">
        <v>237</v>
      </c>
      <c r="E48" s="299">
        <v>1150</v>
      </c>
      <c r="F48" s="299">
        <f t="shared" si="1"/>
        <v>3450</v>
      </c>
      <c r="G48" s="300"/>
      <c r="H48" s="301">
        <f t="shared" si="6"/>
        <v>0</v>
      </c>
    </row>
    <row r="49" spans="2:8">
      <c r="B49" s="296" t="s">
        <v>460</v>
      </c>
      <c r="C49" s="302" t="s">
        <v>461</v>
      </c>
      <c r="D49" s="299" t="s">
        <v>237</v>
      </c>
      <c r="E49" s="299">
        <v>250</v>
      </c>
      <c r="F49" s="299">
        <f t="shared" si="1"/>
        <v>750</v>
      </c>
      <c r="G49" s="300"/>
      <c r="H49" s="301">
        <f t="shared" si="6"/>
        <v>0</v>
      </c>
    </row>
    <row r="50" spans="2:8">
      <c r="B50" s="308"/>
      <c r="C50" s="309"/>
      <c r="D50" s="271"/>
      <c r="E50" s="237"/>
      <c r="F50" s="237"/>
      <c r="G50" s="306"/>
      <c r="H50" s="307"/>
    </row>
    <row r="51" spans="2:8" ht="54" customHeight="1">
      <c r="B51" s="308">
        <v>13</v>
      </c>
      <c r="C51" s="198" t="s">
        <v>462</v>
      </c>
      <c r="D51" s="271"/>
      <c r="E51" s="237"/>
      <c r="F51" s="237"/>
      <c r="G51" s="306"/>
      <c r="H51" s="307"/>
    </row>
    <row r="52" spans="2:8" ht="18">
      <c r="B52" s="296" t="s">
        <v>188</v>
      </c>
      <c r="C52" s="198" t="s">
        <v>453</v>
      </c>
      <c r="D52" s="271" t="s">
        <v>26</v>
      </c>
      <c r="E52" s="237">
        <v>2</v>
      </c>
      <c r="F52" s="237">
        <f t="shared" si="1"/>
        <v>6</v>
      </c>
      <c r="G52" s="300"/>
      <c r="H52" s="301">
        <f t="shared" ref="H52:H59" si="7">F52*G52</f>
        <v>0</v>
      </c>
    </row>
    <row r="53" spans="2:8">
      <c r="B53" s="296" t="s">
        <v>227</v>
      </c>
      <c r="C53" s="198" t="s">
        <v>454</v>
      </c>
      <c r="D53" s="271" t="s">
        <v>26</v>
      </c>
      <c r="E53" s="237">
        <v>2</v>
      </c>
      <c r="F53" s="237">
        <f t="shared" si="1"/>
        <v>6</v>
      </c>
      <c r="G53" s="300"/>
      <c r="H53" s="301">
        <f t="shared" si="7"/>
        <v>0</v>
      </c>
    </row>
    <row r="54" spans="2:8">
      <c r="B54" s="296" t="s">
        <v>229</v>
      </c>
      <c r="C54" s="198" t="s">
        <v>455</v>
      </c>
      <c r="D54" s="271" t="s">
        <v>26</v>
      </c>
      <c r="E54" s="237">
        <v>4</v>
      </c>
      <c r="F54" s="237">
        <f t="shared" si="1"/>
        <v>12</v>
      </c>
      <c r="G54" s="300"/>
      <c r="H54" s="301">
        <f t="shared" si="7"/>
        <v>0</v>
      </c>
    </row>
    <row r="55" spans="2:8">
      <c r="B55" s="296" t="s">
        <v>231</v>
      </c>
      <c r="C55" s="302" t="s">
        <v>456</v>
      </c>
      <c r="D55" s="271" t="s">
        <v>26</v>
      </c>
      <c r="E55" s="237">
        <v>4</v>
      </c>
      <c r="F55" s="237">
        <f t="shared" si="1"/>
        <v>12</v>
      </c>
      <c r="G55" s="300"/>
      <c r="H55" s="301">
        <f t="shared" si="7"/>
        <v>0</v>
      </c>
    </row>
    <row r="56" spans="2:8">
      <c r="B56" s="296" t="s">
        <v>427</v>
      </c>
      <c r="C56" s="302" t="s">
        <v>457</v>
      </c>
      <c r="D56" s="271" t="s">
        <v>26</v>
      </c>
      <c r="E56" s="237">
        <v>2</v>
      </c>
      <c r="F56" s="237">
        <f t="shared" si="1"/>
        <v>6</v>
      </c>
      <c r="G56" s="300"/>
      <c r="H56" s="301">
        <f t="shared" si="7"/>
        <v>0</v>
      </c>
    </row>
    <row r="57" spans="2:8">
      <c r="B57" s="296" t="s">
        <v>429</v>
      </c>
      <c r="C57" s="302" t="s">
        <v>458</v>
      </c>
      <c r="D57" s="271" t="s">
        <v>26</v>
      </c>
      <c r="E57" s="237">
        <v>2</v>
      </c>
      <c r="F57" s="237">
        <f t="shared" si="1"/>
        <v>6</v>
      </c>
      <c r="G57" s="300"/>
      <c r="H57" s="301">
        <f t="shared" si="7"/>
        <v>0</v>
      </c>
    </row>
    <row r="58" spans="2:8">
      <c r="B58" s="296" t="s">
        <v>431</v>
      </c>
      <c r="C58" s="302" t="s">
        <v>459</v>
      </c>
      <c r="D58" s="271" t="s">
        <v>26</v>
      </c>
      <c r="E58" s="237">
        <v>52</v>
      </c>
      <c r="F58" s="237">
        <f t="shared" si="1"/>
        <v>156</v>
      </c>
      <c r="G58" s="300"/>
      <c r="H58" s="301">
        <f t="shared" si="7"/>
        <v>0</v>
      </c>
    </row>
    <row r="59" spans="2:8">
      <c r="B59" s="296" t="s">
        <v>460</v>
      </c>
      <c r="C59" s="302" t="s">
        <v>461</v>
      </c>
      <c r="D59" s="271" t="s">
        <v>26</v>
      </c>
      <c r="E59" s="237">
        <v>4</v>
      </c>
      <c r="F59" s="237">
        <f t="shared" si="1"/>
        <v>12</v>
      </c>
      <c r="G59" s="300"/>
      <c r="H59" s="301">
        <f t="shared" si="7"/>
        <v>0</v>
      </c>
    </row>
    <row r="60" spans="2:8">
      <c r="B60" s="296"/>
      <c r="C60" s="302"/>
      <c r="D60" s="271"/>
      <c r="E60" s="237"/>
      <c r="F60" s="237"/>
      <c r="G60" s="306"/>
      <c r="H60" s="307"/>
    </row>
    <row r="61" spans="2:8" ht="48.75" customHeight="1">
      <c r="B61" s="296">
        <v>14</v>
      </c>
      <c r="C61" s="198" t="s">
        <v>463</v>
      </c>
      <c r="D61" s="271"/>
      <c r="E61" s="237"/>
      <c r="F61" s="237"/>
      <c r="G61" s="306"/>
      <c r="H61" s="307"/>
    </row>
    <row r="62" spans="2:8" ht="18">
      <c r="B62" s="296" t="s">
        <v>188</v>
      </c>
      <c r="C62" s="198" t="s">
        <v>453</v>
      </c>
      <c r="D62" s="271" t="s">
        <v>26</v>
      </c>
      <c r="E62" s="237">
        <f t="shared" ref="E62:E68" si="8">E52*4</f>
        <v>8</v>
      </c>
      <c r="F62" s="237">
        <f t="shared" si="1"/>
        <v>24</v>
      </c>
      <c r="G62" s="300"/>
      <c r="H62" s="301">
        <f t="shared" ref="H62:H69" si="9">F62*G62</f>
        <v>0</v>
      </c>
    </row>
    <row r="63" spans="2:8">
      <c r="B63" s="296" t="s">
        <v>227</v>
      </c>
      <c r="C63" s="198" t="s">
        <v>454</v>
      </c>
      <c r="D63" s="271" t="s">
        <v>26</v>
      </c>
      <c r="E63" s="237">
        <f t="shared" si="8"/>
        <v>8</v>
      </c>
      <c r="F63" s="237">
        <f t="shared" si="1"/>
        <v>24</v>
      </c>
      <c r="G63" s="300"/>
      <c r="H63" s="301">
        <f t="shared" si="9"/>
        <v>0</v>
      </c>
    </row>
    <row r="64" spans="2:8">
      <c r="B64" s="296" t="s">
        <v>229</v>
      </c>
      <c r="C64" s="198" t="s">
        <v>455</v>
      </c>
      <c r="D64" s="271" t="s">
        <v>26</v>
      </c>
      <c r="E64" s="237">
        <f t="shared" si="8"/>
        <v>16</v>
      </c>
      <c r="F64" s="237">
        <f t="shared" si="1"/>
        <v>48</v>
      </c>
      <c r="G64" s="300"/>
      <c r="H64" s="301">
        <f t="shared" si="9"/>
        <v>0</v>
      </c>
    </row>
    <row r="65" spans="2:8">
      <c r="B65" s="296" t="s">
        <v>231</v>
      </c>
      <c r="C65" s="302" t="s">
        <v>456</v>
      </c>
      <c r="D65" s="271" t="s">
        <v>26</v>
      </c>
      <c r="E65" s="237">
        <f t="shared" si="8"/>
        <v>16</v>
      </c>
      <c r="F65" s="237">
        <f t="shared" si="1"/>
        <v>48</v>
      </c>
      <c r="G65" s="300"/>
      <c r="H65" s="301">
        <f t="shared" si="9"/>
        <v>0</v>
      </c>
    </row>
    <row r="66" spans="2:8">
      <c r="B66" s="296" t="s">
        <v>427</v>
      </c>
      <c r="C66" s="302" t="s">
        <v>457</v>
      </c>
      <c r="D66" s="271" t="s">
        <v>26</v>
      </c>
      <c r="E66" s="237">
        <f t="shared" si="8"/>
        <v>8</v>
      </c>
      <c r="F66" s="237">
        <f t="shared" si="1"/>
        <v>24</v>
      </c>
      <c r="G66" s="300"/>
      <c r="H66" s="301">
        <f t="shared" si="9"/>
        <v>0</v>
      </c>
    </row>
    <row r="67" spans="2:8">
      <c r="B67" s="296" t="s">
        <v>429</v>
      </c>
      <c r="C67" s="302" t="s">
        <v>458</v>
      </c>
      <c r="D67" s="271" t="s">
        <v>26</v>
      </c>
      <c r="E67" s="237">
        <f t="shared" si="8"/>
        <v>8</v>
      </c>
      <c r="F67" s="237">
        <f t="shared" si="1"/>
        <v>24</v>
      </c>
      <c r="G67" s="300"/>
      <c r="H67" s="301">
        <f t="shared" si="9"/>
        <v>0</v>
      </c>
    </row>
    <row r="68" spans="2:8">
      <c r="B68" s="296" t="s">
        <v>431</v>
      </c>
      <c r="C68" s="302" t="s">
        <v>459</v>
      </c>
      <c r="D68" s="271" t="s">
        <v>26</v>
      </c>
      <c r="E68" s="237">
        <f t="shared" si="8"/>
        <v>208</v>
      </c>
      <c r="F68" s="237">
        <f t="shared" si="1"/>
        <v>624</v>
      </c>
      <c r="G68" s="300"/>
      <c r="H68" s="301">
        <f t="shared" si="9"/>
        <v>0</v>
      </c>
    </row>
    <row r="69" spans="2:8">
      <c r="B69" s="296" t="s">
        <v>460</v>
      </c>
      <c r="C69" s="302" t="s">
        <v>461</v>
      </c>
      <c r="D69" s="271" t="s">
        <v>26</v>
      </c>
      <c r="E69" s="237">
        <f>E59*2</f>
        <v>8</v>
      </c>
      <c r="F69" s="237">
        <f t="shared" si="1"/>
        <v>24</v>
      </c>
      <c r="G69" s="300"/>
      <c r="H69" s="301">
        <f t="shared" si="9"/>
        <v>0</v>
      </c>
    </row>
    <row r="70" spans="2:8">
      <c r="B70" s="308"/>
      <c r="C70" s="309"/>
      <c r="D70" s="271"/>
      <c r="E70" s="237"/>
      <c r="F70" s="237"/>
      <c r="G70" s="306"/>
      <c r="H70" s="307"/>
    </row>
    <row r="71" spans="2:8" ht="79.5" customHeight="1">
      <c r="B71" s="308">
        <v>15</v>
      </c>
      <c r="C71" s="193" t="s">
        <v>464</v>
      </c>
      <c r="D71" s="271" t="s">
        <v>237</v>
      </c>
      <c r="E71" s="237">
        <v>25</v>
      </c>
      <c r="F71" s="237">
        <f t="shared" si="1"/>
        <v>75</v>
      </c>
      <c r="G71" s="300"/>
      <c r="H71" s="301">
        <f t="shared" ref="H71:H73" si="10">F71*G71</f>
        <v>0</v>
      </c>
    </row>
    <row r="72" spans="2:8" ht="62.25" customHeight="1">
      <c r="B72" s="308">
        <v>16</v>
      </c>
      <c r="C72" s="193" t="s">
        <v>465</v>
      </c>
      <c r="D72" s="237" t="s">
        <v>94</v>
      </c>
      <c r="E72" s="237">
        <v>2</v>
      </c>
      <c r="F72" s="237">
        <f t="shared" si="1"/>
        <v>6</v>
      </c>
      <c r="G72" s="300"/>
      <c r="H72" s="301">
        <f t="shared" si="10"/>
        <v>0</v>
      </c>
    </row>
    <row r="73" spans="2:8" ht="74.25" customHeight="1">
      <c r="B73" s="308">
        <v>17</v>
      </c>
      <c r="C73" s="193" t="s">
        <v>466</v>
      </c>
      <c r="D73" s="271" t="s">
        <v>65</v>
      </c>
      <c r="E73" s="237">
        <v>31</v>
      </c>
      <c r="F73" s="237">
        <f t="shared" si="1"/>
        <v>93</v>
      </c>
      <c r="G73" s="300"/>
      <c r="H73" s="301">
        <f t="shared" si="10"/>
        <v>0</v>
      </c>
    </row>
    <row r="74" spans="2:8" ht="162" customHeight="1">
      <c r="B74" s="308">
        <v>18</v>
      </c>
      <c r="C74" s="310" t="s">
        <v>467</v>
      </c>
      <c r="D74" s="5"/>
      <c r="E74" s="5"/>
      <c r="F74" s="5"/>
      <c r="G74" s="297"/>
      <c r="H74" s="298"/>
    </row>
    <row r="75" spans="2:8" ht="28.5" customHeight="1">
      <c r="B75" s="308"/>
      <c r="C75" s="193" t="s">
        <v>468</v>
      </c>
      <c r="D75" s="5"/>
      <c r="E75" s="5"/>
      <c r="F75" s="5"/>
      <c r="G75" s="297"/>
      <c r="H75" s="298"/>
    </row>
    <row r="76" spans="2:8" ht="81" customHeight="1">
      <c r="B76" s="308"/>
      <c r="C76" s="193" t="s">
        <v>469</v>
      </c>
      <c r="D76" s="5" t="s">
        <v>26</v>
      </c>
      <c r="E76" s="5">
        <v>12</v>
      </c>
      <c r="F76" s="5">
        <f t="shared" ref="F76:F112" si="11">E76*3</f>
        <v>36</v>
      </c>
      <c r="G76" s="300"/>
      <c r="H76" s="301">
        <f>F76*G76</f>
        <v>0</v>
      </c>
    </row>
    <row r="77" spans="2:8" ht="51" customHeight="1">
      <c r="B77" s="308"/>
      <c r="C77" s="310" t="s">
        <v>470</v>
      </c>
      <c r="D77" s="5"/>
      <c r="E77" s="5"/>
      <c r="F77" s="5"/>
      <c r="G77" s="297"/>
      <c r="H77" s="298"/>
    </row>
    <row r="78" spans="2:8" ht="68.25" customHeight="1">
      <c r="B78" s="308"/>
      <c r="C78" s="193" t="s">
        <v>471</v>
      </c>
      <c r="D78" s="5" t="s">
        <v>26</v>
      </c>
      <c r="E78" s="5">
        <v>10</v>
      </c>
      <c r="F78" s="5">
        <f t="shared" si="11"/>
        <v>30</v>
      </c>
      <c r="G78" s="300"/>
      <c r="H78" s="301">
        <f>F78*G78</f>
        <v>0</v>
      </c>
    </row>
    <row r="79" spans="2:8" ht="40.5" customHeight="1">
      <c r="B79" s="308"/>
      <c r="C79" s="311" t="s">
        <v>472</v>
      </c>
      <c r="D79" s="5"/>
      <c r="E79" s="5"/>
      <c r="F79" s="5"/>
      <c r="G79" s="297"/>
      <c r="H79" s="298"/>
    </row>
    <row r="80" spans="2:8" ht="90" customHeight="1">
      <c r="B80" s="308"/>
      <c r="C80" s="193" t="s">
        <v>473</v>
      </c>
      <c r="D80" s="5" t="s">
        <v>26</v>
      </c>
      <c r="E80" s="5">
        <v>3</v>
      </c>
      <c r="F80" s="5">
        <f t="shared" si="11"/>
        <v>9</v>
      </c>
      <c r="G80" s="300"/>
      <c r="H80" s="301">
        <f>F80*G80</f>
        <v>0</v>
      </c>
    </row>
    <row r="81" spans="2:8" ht="37.5" customHeight="1">
      <c r="B81" s="308"/>
      <c r="C81" s="193" t="s">
        <v>474</v>
      </c>
      <c r="D81" s="5"/>
      <c r="E81" s="5"/>
      <c r="F81" s="5"/>
      <c r="G81" s="297"/>
      <c r="H81" s="307"/>
    </row>
    <row r="82" spans="2:8" ht="42.75" customHeight="1">
      <c r="B82" s="308"/>
      <c r="C82" s="193" t="s">
        <v>475</v>
      </c>
      <c r="D82" s="5" t="s">
        <v>26</v>
      </c>
      <c r="E82" s="5">
        <v>5</v>
      </c>
      <c r="F82" s="5">
        <f t="shared" si="11"/>
        <v>15</v>
      </c>
      <c r="G82" s="300"/>
      <c r="H82" s="301">
        <f>F82*G82</f>
        <v>0</v>
      </c>
    </row>
    <row r="83" spans="2:8" ht="33.75" customHeight="1">
      <c r="B83" s="308"/>
      <c r="C83" s="193" t="s">
        <v>476</v>
      </c>
      <c r="D83" s="5"/>
      <c r="E83" s="5"/>
      <c r="F83" s="5"/>
      <c r="G83" s="297"/>
      <c r="H83" s="307"/>
    </row>
    <row r="84" spans="2:8" ht="72" customHeight="1">
      <c r="B84" s="308"/>
      <c r="C84" s="193" t="s">
        <v>477</v>
      </c>
      <c r="D84" s="5" t="s">
        <v>26</v>
      </c>
      <c r="E84" s="5">
        <v>5</v>
      </c>
      <c r="F84" s="5">
        <f t="shared" si="11"/>
        <v>15</v>
      </c>
      <c r="G84" s="300"/>
      <c r="H84" s="301">
        <f>F84*G84</f>
        <v>0</v>
      </c>
    </row>
    <row r="85" spans="2:8" ht="47.25" customHeight="1">
      <c r="B85" s="296">
        <v>19</v>
      </c>
      <c r="C85" s="198" t="s">
        <v>478</v>
      </c>
      <c r="D85" s="237"/>
      <c r="E85" s="237"/>
      <c r="F85" s="237"/>
      <c r="G85" s="306"/>
      <c r="H85" s="307"/>
    </row>
    <row r="86" spans="2:8">
      <c r="B86" s="296" t="s">
        <v>188</v>
      </c>
      <c r="C86" s="198" t="s">
        <v>479</v>
      </c>
      <c r="D86" s="303" t="s">
        <v>237</v>
      </c>
      <c r="E86" s="303">
        <v>20</v>
      </c>
      <c r="F86" s="303">
        <f t="shared" si="11"/>
        <v>60</v>
      </c>
      <c r="G86" s="300"/>
      <c r="H86" s="301">
        <f t="shared" ref="H86:H89" si="12">F86*G86</f>
        <v>0</v>
      </c>
    </row>
    <row r="87" spans="2:8">
      <c r="B87" s="296" t="s">
        <v>227</v>
      </c>
      <c r="C87" s="198" t="s">
        <v>248</v>
      </c>
      <c r="D87" s="303" t="s">
        <v>237</v>
      </c>
      <c r="E87" s="303">
        <v>500</v>
      </c>
      <c r="F87" s="303">
        <f t="shared" si="11"/>
        <v>1500</v>
      </c>
      <c r="G87" s="300"/>
      <c r="H87" s="301">
        <f t="shared" si="12"/>
        <v>0</v>
      </c>
    </row>
    <row r="88" spans="2:8">
      <c r="B88" s="296" t="s">
        <v>229</v>
      </c>
      <c r="C88" s="198" t="s">
        <v>249</v>
      </c>
      <c r="D88" s="303" t="s">
        <v>237</v>
      </c>
      <c r="E88" s="303">
        <v>300</v>
      </c>
      <c r="F88" s="303">
        <f t="shared" si="11"/>
        <v>900</v>
      </c>
      <c r="G88" s="300"/>
      <c r="H88" s="301">
        <f t="shared" si="12"/>
        <v>0</v>
      </c>
    </row>
    <row r="89" spans="2:8">
      <c r="B89" s="296" t="s">
        <v>231</v>
      </c>
      <c r="C89" s="198" t="s">
        <v>480</v>
      </c>
      <c r="D89" s="303" t="s">
        <v>237</v>
      </c>
      <c r="E89" s="303">
        <v>20</v>
      </c>
      <c r="F89" s="303">
        <f t="shared" si="11"/>
        <v>60</v>
      </c>
      <c r="G89" s="300"/>
      <c r="H89" s="301">
        <f t="shared" si="12"/>
        <v>0</v>
      </c>
    </row>
    <row r="90" spans="2:8">
      <c r="B90" s="296"/>
      <c r="C90" s="198"/>
      <c r="D90" s="303"/>
      <c r="E90" s="303"/>
      <c r="F90" s="303"/>
      <c r="G90" s="306"/>
      <c r="H90" s="307"/>
    </row>
    <row r="91" spans="2:8" ht="43.5" customHeight="1">
      <c r="B91" s="296">
        <v>20</v>
      </c>
      <c r="C91" s="312" t="s">
        <v>481</v>
      </c>
      <c r="D91" s="237"/>
      <c r="E91" s="237"/>
      <c r="F91" s="237"/>
      <c r="G91" s="306"/>
      <c r="H91" s="307"/>
    </row>
    <row r="92" spans="2:8">
      <c r="B92" s="296" t="s">
        <v>188</v>
      </c>
      <c r="C92" s="312" t="s">
        <v>482</v>
      </c>
      <c r="D92" s="303" t="s">
        <v>237</v>
      </c>
      <c r="E92" s="303">
        <v>20</v>
      </c>
      <c r="F92" s="303">
        <f t="shared" si="11"/>
        <v>60</v>
      </c>
      <c r="G92" s="300"/>
      <c r="H92" s="301">
        <f t="shared" ref="H92:H96" si="13">F92*G92</f>
        <v>0</v>
      </c>
    </row>
    <row r="93" spans="2:8">
      <c r="B93" s="296" t="s">
        <v>227</v>
      </c>
      <c r="C93" s="312" t="s">
        <v>483</v>
      </c>
      <c r="D93" s="303" t="s">
        <v>237</v>
      </c>
      <c r="E93" s="303">
        <v>20</v>
      </c>
      <c r="F93" s="303">
        <f t="shared" si="11"/>
        <v>60</v>
      </c>
      <c r="G93" s="300"/>
      <c r="H93" s="301">
        <f t="shared" si="13"/>
        <v>0</v>
      </c>
    </row>
    <row r="94" spans="2:8">
      <c r="B94" s="296" t="s">
        <v>229</v>
      </c>
      <c r="C94" s="312" t="s">
        <v>484</v>
      </c>
      <c r="D94" s="303" t="s">
        <v>237</v>
      </c>
      <c r="E94" s="303">
        <v>20</v>
      </c>
      <c r="F94" s="303">
        <f t="shared" si="11"/>
        <v>60</v>
      </c>
      <c r="G94" s="300"/>
      <c r="H94" s="301">
        <f t="shared" si="13"/>
        <v>0</v>
      </c>
    </row>
    <row r="95" spans="2:8">
      <c r="B95" s="296" t="s">
        <v>231</v>
      </c>
      <c r="C95" s="312" t="s">
        <v>485</v>
      </c>
      <c r="D95" s="303" t="s">
        <v>237</v>
      </c>
      <c r="E95" s="303">
        <v>20</v>
      </c>
      <c r="F95" s="303">
        <f t="shared" si="11"/>
        <v>60</v>
      </c>
      <c r="G95" s="300"/>
      <c r="H95" s="301">
        <f t="shared" si="13"/>
        <v>0</v>
      </c>
    </row>
    <row r="96" spans="2:8">
      <c r="B96" s="296" t="s">
        <v>427</v>
      </c>
      <c r="C96" s="312" t="s">
        <v>480</v>
      </c>
      <c r="D96" s="303" t="s">
        <v>237</v>
      </c>
      <c r="E96" s="303">
        <v>20</v>
      </c>
      <c r="F96" s="303">
        <f t="shared" si="11"/>
        <v>60</v>
      </c>
      <c r="G96" s="300"/>
      <c r="H96" s="301">
        <f t="shared" si="13"/>
        <v>0</v>
      </c>
    </row>
    <row r="97" spans="2:8">
      <c r="B97" s="296"/>
      <c r="C97" s="312"/>
      <c r="D97" s="237"/>
      <c r="E97" s="237"/>
      <c r="F97" s="237"/>
      <c r="G97" s="306"/>
      <c r="H97" s="307"/>
    </row>
    <row r="98" spans="2:8" ht="50.25" customHeight="1">
      <c r="B98" s="296">
        <v>21</v>
      </c>
      <c r="C98" s="193" t="s">
        <v>486</v>
      </c>
      <c r="D98" s="5" t="s">
        <v>6</v>
      </c>
      <c r="E98" s="5" t="s">
        <v>6</v>
      </c>
      <c r="F98" s="5"/>
      <c r="G98" s="297"/>
      <c r="H98" s="298"/>
    </row>
    <row r="99" spans="2:8" ht="28.5" customHeight="1">
      <c r="B99" s="296" t="s">
        <v>188</v>
      </c>
      <c r="C99" s="302" t="s">
        <v>487</v>
      </c>
      <c r="D99" s="299" t="s">
        <v>26</v>
      </c>
      <c r="E99" s="299">
        <v>1</v>
      </c>
      <c r="F99" s="299">
        <f t="shared" si="11"/>
        <v>3</v>
      </c>
      <c r="G99" s="300"/>
      <c r="H99" s="301">
        <f t="shared" ref="H99:H104" si="14">F99*G99</f>
        <v>0</v>
      </c>
    </row>
    <row r="100" spans="2:8" ht="33.75" customHeight="1">
      <c r="B100" s="313" t="s">
        <v>227</v>
      </c>
      <c r="C100" s="302" t="s">
        <v>488</v>
      </c>
      <c r="D100" s="299" t="s">
        <v>26</v>
      </c>
      <c r="E100" s="299">
        <v>1</v>
      </c>
      <c r="F100" s="299">
        <f t="shared" si="11"/>
        <v>3</v>
      </c>
      <c r="G100" s="300"/>
      <c r="H100" s="301">
        <f t="shared" si="14"/>
        <v>0</v>
      </c>
    </row>
    <row r="101" spans="2:8" ht="63" customHeight="1">
      <c r="B101" s="296" t="s">
        <v>229</v>
      </c>
      <c r="C101" s="193" t="s">
        <v>489</v>
      </c>
      <c r="D101" s="299" t="s">
        <v>26</v>
      </c>
      <c r="E101" s="299">
        <v>3</v>
      </c>
      <c r="F101" s="299">
        <f t="shared" si="11"/>
        <v>9</v>
      </c>
      <c r="G101" s="300"/>
      <c r="H101" s="301">
        <f t="shared" si="14"/>
        <v>0</v>
      </c>
    </row>
    <row r="102" spans="2:8" ht="30">
      <c r="B102" s="296" t="s">
        <v>231</v>
      </c>
      <c r="C102" s="193" t="s">
        <v>490</v>
      </c>
      <c r="D102" s="299" t="s">
        <v>26</v>
      </c>
      <c r="E102" s="299">
        <v>3</v>
      </c>
      <c r="F102" s="299">
        <f t="shared" si="11"/>
        <v>9</v>
      </c>
      <c r="G102" s="300"/>
      <c r="H102" s="301">
        <f t="shared" si="14"/>
        <v>0</v>
      </c>
    </row>
    <row r="103" spans="2:8" ht="45" customHeight="1">
      <c r="B103" s="296" t="s">
        <v>427</v>
      </c>
      <c r="C103" s="302" t="s">
        <v>491</v>
      </c>
      <c r="D103" s="299" t="s">
        <v>65</v>
      </c>
      <c r="E103" s="299">
        <v>1</v>
      </c>
      <c r="F103" s="299">
        <f t="shared" si="11"/>
        <v>3</v>
      </c>
      <c r="G103" s="300"/>
      <c r="H103" s="301">
        <f t="shared" si="14"/>
        <v>0</v>
      </c>
    </row>
    <row r="104" spans="2:8" ht="39" customHeight="1">
      <c r="B104" s="296" t="s">
        <v>492</v>
      </c>
      <c r="C104" s="302" t="s">
        <v>493</v>
      </c>
      <c r="D104" s="299" t="s">
        <v>65</v>
      </c>
      <c r="E104" s="299">
        <v>1</v>
      </c>
      <c r="F104" s="299">
        <f t="shared" si="11"/>
        <v>3</v>
      </c>
      <c r="G104" s="300"/>
      <c r="H104" s="301">
        <f t="shared" si="14"/>
        <v>0</v>
      </c>
    </row>
    <row r="105" spans="2:8">
      <c r="B105" s="296"/>
      <c r="C105" s="312"/>
      <c r="D105" s="237"/>
      <c r="E105" s="237"/>
      <c r="F105" s="237"/>
      <c r="G105" s="306"/>
      <c r="H105" s="307"/>
    </row>
    <row r="106" spans="2:8" ht="70.5" customHeight="1">
      <c r="B106" s="296">
        <v>22</v>
      </c>
      <c r="C106" s="193" t="s">
        <v>494</v>
      </c>
      <c r="D106" s="299" t="s">
        <v>495</v>
      </c>
      <c r="E106" s="299">
        <v>8</v>
      </c>
      <c r="F106" s="299">
        <f t="shared" si="11"/>
        <v>24</v>
      </c>
      <c r="G106" s="300"/>
      <c r="H106" s="301">
        <f>F106*G106</f>
        <v>0</v>
      </c>
    </row>
    <row r="107" spans="2:8">
      <c r="B107" s="296"/>
      <c r="C107" s="312"/>
      <c r="D107" s="237"/>
      <c r="E107" s="237"/>
      <c r="F107" s="237"/>
      <c r="G107" s="306"/>
      <c r="H107" s="307"/>
    </row>
    <row r="108" spans="2:8" ht="48.75" customHeight="1">
      <c r="B108" s="296">
        <v>23</v>
      </c>
      <c r="C108" s="193" t="s">
        <v>496</v>
      </c>
      <c r="D108" s="237" t="s">
        <v>26</v>
      </c>
      <c r="E108" s="237">
        <v>1</v>
      </c>
      <c r="F108" s="237">
        <f t="shared" si="11"/>
        <v>3</v>
      </c>
      <c r="G108" s="300"/>
      <c r="H108" s="301">
        <f>F108*G108</f>
        <v>0</v>
      </c>
    </row>
    <row r="109" spans="2:8">
      <c r="B109" s="296"/>
      <c r="C109" s="193"/>
      <c r="D109" s="237"/>
      <c r="E109" s="237"/>
      <c r="F109" s="237"/>
      <c r="G109" s="306"/>
      <c r="H109" s="307"/>
    </row>
    <row r="110" spans="2:8" ht="70.5" customHeight="1">
      <c r="B110" s="296">
        <v>24</v>
      </c>
      <c r="C110" s="193" t="s">
        <v>497</v>
      </c>
      <c r="D110" s="299" t="s">
        <v>99</v>
      </c>
      <c r="E110" s="299">
        <v>1</v>
      </c>
      <c r="F110" s="299">
        <f t="shared" si="11"/>
        <v>3</v>
      </c>
      <c r="G110" s="300"/>
      <c r="H110" s="301">
        <f t="shared" ref="H110:H112" si="15">F110*G110</f>
        <v>0</v>
      </c>
    </row>
    <row r="111" spans="2:8" ht="32.25" customHeight="1">
      <c r="B111" s="296">
        <v>25</v>
      </c>
      <c r="C111" s="193" t="s">
        <v>498</v>
      </c>
      <c r="D111" s="299" t="s">
        <v>499</v>
      </c>
      <c r="E111" s="299">
        <v>4</v>
      </c>
      <c r="F111" s="299">
        <f t="shared" si="11"/>
        <v>12</v>
      </c>
      <c r="G111" s="300"/>
      <c r="H111" s="301">
        <f t="shared" si="15"/>
        <v>0</v>
      </c>
    </row>
    <row r="112" spans="2:8" ht="31.5" customHeight="1">
      <c r="B112" s="296">
        <v>26</v>
      </c>
      <c r="C112" s="193" t="s">
        <v>500</v>
      </c>
      <c r="D112" s="299" t="s">
        <v>501</v>
      </c>
      <c r="E112" s="299">
        <v>200</v>
      </c>
      <c r="F112" s="299">
        <f t="shared" si="11"/>
        <v>600</v>
      </c>
      <c r="G112" s="300"/>
      <c r="H112" s="301">
        <f t="shared" si="15"/>
        <v>0</v>
      </c>
    </row>
    <row r="113" spans="2:8" ht="41.25" customHeight="1">
      <c r="B113" s="296"/>
      <c r="C113" s="311" t="s">
        <v>251</v>
      </c>
      <c r="D113" s="617"/>
      <c r="E113" s="617"/>
      <c r="F113" s="617"/>
      <c r="G113" s="300"/>
      <c r="H113" s="314"/>
    </row>
    <row r="114" spans="2:8" ht="32.25" customHeight="1">
      <c r="B114" s="618" t="s">
        <v>252</v>
      </c>
      <c r="C114" s="619"/>
      <c r="D114" s="315"/>
      <c r="E114" s="315"/>
      <c r="F114" s="315"/>
      <c r="G114" s="316"/>
      <c r="H114" s="317"/>
    </row>
    <row r="115" spans="2:8" ht="89.25" customHeight="1">
      <c r="B115" s="296">
        <v>1</v>
      </c>
      <c r="C115" s="193" t="s">
        <v>502</v>
      </c>
      <c r="D115" s="5" t="s">
        <v>6</v>
      </c>
      <c r="E115" s="5" t="s">
        <v>6</v>
      </c>
      <c r="F115" s="5"/>
      <c r="G115" s="297"/>
      <c r="H115" s="298"/>
    </row>
    <row r="116" spans="2:8" ht="69.75" customHeight="1">
      <c r="B116" s="296" t="s">
        <v>188</v>
      </c>
      <c r="C116" s="193" t="s">
        <v>424</v>
      </c>
      <c r="D116" s="303" t="s">
        <v>94</v>
      </c>
      <c r="E116" s="299">
        <v>12</v>
      </c>
      <c r="F116" s="299">
        <f t="shared" ref="F116:F179" si="16">E116*3</f>
        <v>36</v>
      </c>
      <c r="G116" s="300"/>
      <c r="H116" s="301">
        <f t="shared" ref="H116:H127" si="17">F116*G116</f>
        <v>0</v>
      </c>
    </row>
    <row r="117" spans="2:8" ht="57.75" customHeight="1">
      <c r="B117" s="296" t="s">
        <v>227</v>
      </c>
      <c r="C117" s="187" t="s">
        <v>230</v>
      </c>
      <c r="D117" s="303" t="s">
        <v>94</v>
      </c>
      <c r="E117" s="299">
        <v>12</v>
      </c>
      <c r="F117" s="299">
        <f t="shared" si="16"/>
        <v>36</v>
      </c>
      <c r="G117" s="300"/>
      <c r="H117" s="301">
        <f t="shared" si="17"/>
        <v>0</v>
      </c>
    </row>
    <row r="118" spans="2:8" ht="81.75" customHeight="1">
      <c r="B118" s="296" t="s">
        <v>229</v>
      </c>
      <c r="C118" s="193" t="s">
        <v>425</v>
      </c>
      <c r="D118" s="299" t="s">
        <v>94</v>
      </c>
      <c r="E118" s="237">
        <v>16</v>
      </c>
      <c r="F118" s="237">
        <f t="shared" si="16"/>
        <v>48</v>
      </c>
      <c r="G118" s="300"/>
      <c r="H118" s="301">
        <f t="shared" si="17"/>
        <v>0</v>
      </c>
    </row>
    <row r="119" spans="2:8" ht="63.75" customHeight="1">
      <c r="B119" s="296" t="s">
        <v>231</v>
      </c>
      <c r="C119" s="302" t="s">
        <v>426</v>
      </c>
      <c r="D119" s="299" t="s">
        <v>94</v>
      </c>
      <c r="E119" s="237">
        <v>9</v>
      </c>
      <c r="F119" s="237">
        <f t="shared" si="16"/>
        <v>27</v>
      </c>
      <c r="G119" s="300"/>
      <c r="H119" s="301">
        <f t="shared" si="17"/>
        <v>0</v>
      </c>
    </row>
    <row r="120" spans="2:8" ht="63" customHeight="1">
      <c r="B120" s="296" t="s">
        <v>427</v>
      </c>
      <c r="C120" s="245" t="s">
        <v>428</v>
      </c>
      <c r="D120" s="299" t="s">
        <v>94</v>
      </c>
      <c r="E120" s="237">
        <v>1</v>
      </c>
      <c r="F120" s="237">
        <f t="shared" si="16"/>
        <v>3</v>
      </c>
      <c r="G120" s="300"/>
      <c r="H120" s="301">
        <f t="shared" si="17"/>
        <v>0</v>
      </c>
    </row>
    <row r="121" spans="2:8" ht="54" customHeight="1">
      <c r="B121" s="296" t="s">
        <v>429</v>
      </c>
      <c r="C121" s="245" t="s">
        <v>503</v>
      </c>
      <c r="D121" s="299" t="s">
        <v>94</v>
      </c>
      <c r="E121" s="237">
        <v>3</v>
      </c>
      <c r="F121" s="237">
        <f t="shared" si="16"/>
        <v>9</v>
      </c>
      <c r="G121" s="300"/>
      <c r="H121" s="301">
        <f t="shared" si="17"/>
        <v>0</v>
      </c>
    </row>
    <row r="122" spans="2:8" ht="52.5" customHeight="1">
      <c r="B122" s="296" t="s">
        <v>431</v>
      </c>
      <c r="C122" s="245" t="s">
        <v>432</v>
      </c>
      <c r="D122" s="299" t="s">
        <v>94</v>
      </c>
      <c r="E122" s="237">
        <v>1</v>
      </c>
      <c r="F122" s="237">
        <f t="shared" si="16"/>
        <v>3</v>
      </c>
      <c r="G122" s="300"/>
      <c r="H122" s="301">
        <f t="shared" si="17"/>
        <v>0</v>
      </c>
    </row>
    <row r="123" spans="2:8" ht="69.75" customHeight="1">
      <c r="B123" s="296">
        <v>2</v>
      </c>
      <c r="C123" s="193" t="s">
        <v>504</v>
      </c>
      <c r="D123" s="237" t="s">
        <v>65</v>
      </c>
      <c r="E123" s="237">
        <v>6</v>
      </c>
      <c r="F123" s="237">
        <f t="shared" si="16"/>
        <v>18</v>
      </c>
      <c r="G123" s="300"/>
      <c r="H123" s="301">
        <f t="shared" si="17"/>
        <v>0</v>
      </c>
    </row>
    <row r="124" spans="2:8" ht="42.75" customHeight="1">
      <c r="B124" s="296">
        <v>3</v>
      </c>
      <c r="C124" s="198" t="s">
        <v>434</v>
      </c>
      <c r="D124" s="303" t="s">
        <v>26</v>
      </c>
      <c r="E124" s="237">
        <v>1</v>
      </c>
      <c r="F124" s="237">
        <f t="shared" si="16"/>
        <v>3</v>
      </c>
      <c r="G124" s="300"/>
      <c r="H124" s="301">
        <f t="shared" si="17"/>
        <v>0</v>
      </c>
    </row>
    <row r="125" spans="2:8" ht="66" customHeight="1">
      <c r="B125" s="296">
        <v>4</v>
      </c>
      <c r="C125" s="198" t="s">
        <v>435</v>
      </c>
      <c r="D125" s="303" t="s">
        <v>26</v>
      </c>
      <c r="E125" s="303">
        <v>2</v>
      </c>
      <c r="F125" s="303">
        <f t="shared" si="16"/>
        <v>6</v>
      </c>
      <c r="G125" s="300"/>
      <c r="H125" s="301">
        <f t="shared" si="17"/>
        <v>0</v>
      </c>
    </row>
    <row r="126" spans="2:8" ht="76.5" customHeight="1">
      <c r="B126" s="296">
        <v>5</v>
      </c>
      <c r="C126" s="198" t="s">
        <v>436</v>
      </c>
      <c r="D126" s="303" t="s">
        <v>26</v>
      </c>
      <c r="E126" s="303">
        <v>1</v>
      </c>
      <c r="F126" s="303">
        <f t="shared" si="16"/>
        <v>3</v>
      </c>
      <c r="G126" s="300"/>
      <c r="H126" s="301">
        <f t="shared" si="17"/>
        <v>0</v>
      </c>
    </row>
    <row r="127" spans="2:8" ht="64.5" customHeight="1">
      <c r="B127" s="296">
        <v>6</v>
      </c>
      <c r="C127" s="193" t="s">
        <v>232</v>
      </c>
      <c r="D127" s="303" t="s">
        <v>26</v>
      </c>
      <c r="E127" s="303">
        <v>2</v>
      </c>
      <c r="F127" s="303">
        <f t="shared" si="16"/>
        <v>6</v>
      </c>
      <c r="G127" s="300"/>
      <c r="H127" s="301">
        <f t="shared" si="17"/>
        <v>0</v>
      </c>
    </row>
    <row r="128" spans="2:8" ht="45" customHeight="1">
      <c r="B128" s="296">
        <v>7</v>
      </c>
      <c r="C128" s="193" t="s">
        <v>505</v>
      </c>
      <c r="D128" s="5" t="s">
        <v>6</v>
      </c>
      <c r="E128" s="5" t="s">
        <v>6</v>
      </c>
      <c r="F128" s="5"/>
      <c r="G128" s="297"/>
      <c r="H128" s="298"/>
    </row>
    <row r="129" spans="2:8" ht="63" customHeight="1">
      <c r="B129" s="296" t="s">
        <v>188</v>
      </c>
      <c r="C129" s="193" t="s">
        <v>444</v>
      </c>
      <c r="D129" s="237" t="s">
        <v>65</v>
      </c>
      <c r="E129" s="237">
        <v>1</v>
      </c>
      <c r="F129" s="237">
        <f t="shared" si="16"/>
        <v>3</v>
      </c>
      <c r="G129" s="300"/>
      <c r="H129" s="301">
        <f t="shared" ref="H129:H135" si="18">F129*G129</f>
        <v>0</v>
      </c>
    </row>
    <row r="130" spans="2:8" ht="63" customHeight="1">
      <c r="B130" s="296" t="s">
        <v>227</v>
      </c>
      <c r="C130" s="193" t="s">
        <v>445</v>
      </c>
      <c r="D130" s="237" t="s">
        <v>65</v>
      </c>
      <c r="E130" s="237">
        <v>1</v>
      </c>
      <c r="F130" s="237">
        <f t="shared" si="16"/>
        <v>3</v>
      </c>
      <c r="G130" s="300"/>
      <c r="H130" s="301">
        <f t="shared" si="18"/>
        <v>0</v>
      </c>
    </row>
    <row r="131" spans="2:8" ht="45">
      <c r="B131" s="296" t="s">
        <v>229</v>
      </c>
      <c r="C131" s="193" t="s">
        <v>446</v>
      </c>
      <c r="D131" s="237" t="s">
        <v>65</v>
      </c>
      <c r="E131" s="237">
        <v>1</v>
      </c>
      <c r="F131" s="237">
        <f t="shared" si="16"/>
        <v>3</v>
      </c>
      <c r="G131" s="300"/>
      <c r="H131" s="301">
        <f t="shared" si="18"/>
        <v>0</v>
      </c>
    </row>
    <row r="132" spans="2:8" ht="45">
      <c r="B132" s="296" t="s">
        <v>231</v>
      </c>
      <c r="C132" s="193" t="s">
        <v>447</v>
      </c>
      <c r="D132" s="237" t="s">
        <v>65</v>
      </c>
      <c r="E132" s="237">
        <v>1</v>
      </c>
      <c r="F132" s="237">
        <f t="shared" si="16"/>
        <v>3</v>
      </c>
      <c r="G132" s="300"/>
      <c r="H132" s="301">
        <f t="shared" si="18"/>
        <v>0</v>
      </c>
    </row>
    <row r="133" spans="2:8" ht="45">
      <c r="B133" s="296" t="s">
        <v>427</v>
      </c>
      <c r="C133" s="193" t="s">
        <v>448</v>
      </c>
      <c r="D133" s="237" t="s">
        <v>65</v>
      </c>
      <c r="E133" s="237">
        <v>1</v>
      </c>
      <c r="F133" s="237">
        <f t="shared" si="16"/>
        <v>3</v>
      </c>
      <c r="G133" s="300"/>
      <c r="H133" s="301">
        <f t="shared" si="18"/>
        <v>0</v>
      </c>
    </row>
    <row r="134" spans="2:8" ht="67.5" customHeight="1">
      <c r="B134" s="296" t="s">
        <v>429</v>
      </c>
      <c r="C134" s="193" t="s">
        <v>449</v>
      </c>
      <c r="D134" s="237" t="s">
        <v>65</v>
      </c>
      <c r="E134" s="237">
        <v>1</v>
      </c>
      <c r="F134" s="237">
        <f t="shared" si="16"/>
        <v>3</v>
      </c>
      <c r="G134" s="300"/>
      <c r="H134" s="301">
        <f t="shared" si="18"/>
        <v>0</v>
      </c>
    </row>
    <row r="135" spans="2:8" ht="102.75" customHeight="1">
      <c r="B135" s="296">
        <v>8</v>
      </c>
      <c r="C135" s="193" t="s">
        <v>506</v>
      </c>
      <c r="D135" s="303" t="s">
        <v>26</v>
      </c>
      <c r="E135" s="237">
        <v>12</v>
      </c>
      <c r="F135" s="237">
        <f t="shared" si="16"/>
        <v>36</v>
      </c>
      <c r="G135" s="300"/>
      <c r="H135" s="301">
        <f t="shared" si="18"/>
        <v>0</v>
      </c>
    </row>
    <row r="136" spans="2:8">
      <c r="B136" s="296">
        <v>9</v>
      </c>
      <c r="C136" s="193" t="s">
        <v>235</v>
      </c>
      <c r="D136" s="5"/>
      <c r="E136" s="5"/>
      <c r="F136" s="5"/>
      <c r="G136" s="297"/>
      <c r="H136" s="298"/>
    </row>
    <row r="137" spans="2:8">
      <c r="B137" s="296" t="s">
        <v>188</v>
      </c>
      <c r="C137" s="193" t="s">
        <v>236</v>
      </c>
      <c r="D137" s="303" t="s">
        <v>237</v>
      </c>
      <c r="E137" s="237">
        <v>200</v>
      </c>
      <c r="F137" s="237">
        <f t="shared" si="16"/>
        <v>600</v>
      </c>
      <c r="G137" s="300"/>
      <c r="H137" s="301">
        <f t="shared" ref="H137:H141" si="19">F137*G137</f>
        <v>0</v>
      </c>
    </row>
    <row r="138" spans="2:8">
      <c r="B138" s="296" t="s">
        <v>227</v>
      </c>
      <c r="C138" s="198" t="s">
        <v>238</v>
      </c>
      <c r="D138" s="303" t="s">
        <v>237</v>
      </c>
      <c r="E138" s="237">
        <v>350</v>
      </c>
      <c r="F138" s="237">
        <f t="shared" si="16"/>
        <v>1050</v>
      </c>
      <c r="G138" s="300"/>
      <c r="H138" s="301">
        <f t="shared" si="19"/>
        <v>0</v>
      </c>
    </row>
    <row r="139" spans="2:8">
      <c r="B139" s="296" t="s">
        <v>229</v>
      </c>
      <c r="C139" s="198" t="s">
        <v>450</v>
      </c>
      <c r="D139" s="303" t="s">
        <v>244</v>
      </c>
      <c r="E139" s="237">
        <v>100</v>
      </c>
      <c r="F139" s="237">
        <f t="shared" si="16"/>
        <v>300</v>
      </c>
      <c r="G139" s="300"/>
      <c r="H139" s="301">
        <f t="shared" si="19"/>
        <v>0</v>
      </c>
    </row>
    <row r="140" spans="2:8">
      <c r="B140" s="296" t="s">
        <v>231</v>
      </c>
      <c r="C140" s="198" t="s">
        <v>451</v>
      </c>
      <c r="D140" s="303" t="s">
        <v>244</v>
      </c>
      <c r="E140" s="237">
        <v>5</v>
      </c>
      <c r="F140" s="237">
        <f t="shared" si="16"/>
        <v>15</v>
      </c>
      <c r="G140" s="300"/>
      <c r="H140" s="301">
        <f t="shared" si="19"/>
        <v>0</v>
      </c>
    </row>
    <row r="141" spans="2:8">
      <c r="B141" s="296">
        <v>10</v>
      </c>
      <c r="C141" s="198" t="s">
        <v>507</v>
      </c>
      <c r="D141" s="303" t="s">
        <v>65</v>
      </c>
      <c r="E141" s="237">
        <v>1</v>
      </c>
      <c r="F141" s="237">
        <f t="shared" si="16"/>
        <v>3</v>
      </c>
      <c r="G141" s="300"/>
      <c r="H141" s="301">
        <f t="shared" si="19"/>
        <v>0</v>
      </c>
    </row>
    <row r="142" spans="2:8" ht="59.25" customHeight="1">
      <c r="B142" s="296">
        <v>11</v>
      </c>
      <c r="C142" s="193" t="s">
        <v>508</v>
      </c>
      <c r="D142" s="5" t="s">
        <v>6</v>
      </c>
      <c r="E142" s="5" t="s">
        <v>6</v>
      </c>
      <c r="F142" s="5"/>
      <c r="G142" s="297"/>
      <c r="H142" s="298"/>
    </row>
    <row r="143" spans="2:8" ht="18">
      <c r="B143" s="296" t="s">
        <v>188</v>
      </c>
      <c r="C143" s="198" t="s">
        <v>453</v>
      </c>
      <c r="D143" s="303" t="s">
        <v>237</v>
      </c>
      <c r="E143" s="303">
        <v>100</v>
      </c>
      <c r="F143" s="303">
        <f t="shared" si="16"/>
        <v>300</v>
      </c>
      <c r="G143" s="300"/>
      <c r="H143" s="301">
        <f t="shared" ref="H143:H150" si="20">F143*G143</f>
        <v>0</v>
      </c>
    </row>
    <row r="144" spans="2:8">
      <c r="B144" s="296" t="s">
        <v>227</v>
      </c>
      <c r="C144" s="198" t="s">
        <v>454</v>
      </c>
      <c r="D144" s="303" t="s">
        <v>237</v>
      </c>
      <c r="E144" s="303">
        <v>20</v>
      </c>
      <c r="F144" s="303">
        <f t="shared" si="16"/>
        <v>60</v>
      </c>
      <c r="G144" s="300"/>
      <c r="H144" s="301">
        <f t="shared" si="20"/>
        <v>0</v>
      </c>
    </row>
    <row r="145" spans="2:8">
      <c r="B145" s="296" t="s">
        <v>229</v>
      </c>
      <c r="C145" s="198" t="s">
        <v>455</v>
      </c>
      <c r="D145" s="303" t="s">
        <v>237</v>
      </c>
      <c r="E145" s="303">
        <v>20</v>
      </c>
      <c r="F145" s="303">
        <f t="shared" si="16"/>
        <v>60</v>
      </c>
      <c r="G145" s="300"/>
      <c r="H145" s="301">
        <f t="shared" si="20"/>
        <v>0</v>
      </c>
    </row>
    <row r="146" spans="2:8">
      <c r="B146" s="296" t="s">
        <v>231</v>
      </c>
      <c r="C146" s="302" t="s">
        <v>456</v>
      </c>
      <c r="D146" s="299" t="s">
        <v>244</v>
      </c>
      <c r="E146" s="299">
        <v>50</v>
      </c>
      <c r="F146" s="299">
        <f t="shared" si="16"/>
        <v>150</v>
      </c>
      <c r="G146" s="300"/>
      <c r="H146" s="301">
        <f t="shared" si="20"/>
        <v>0</v>
      </c>
    </row>
    <row r="147" spans="2:8">
      <c r="B147" s="296" t="s">
        <v>427</v>
      </c>
      <c r="C147" s="302" t="s">
        <v>457</v>
      </c>
      <c r="D147" s="299" t="s">
        <v>237</v>
      </c>
      <c r="E147" s="299">
        <v>50</v>
      </c>
      <c r="F147" s="299">
        <f t="shared" si="16"/>
        <v>150</v>
      </c>
      <c r="G147" s="300"/>
      <c r="H147" s="301">
        <f t="shared" si="20"/>
        <v>0</v>
      </c>
    </row>
    <row r="148" spans="2:8">
      <c r="B148" s="296" t="s">
        <v>429</v>
      </c>
      <c r="C148" s="302" t="s">
        <v>458</v>
      </c>
      <c r="D148" s="299" t="s">
        <v>244</v>
      </c>
      <c r="E148" s="299">
        <v>50</v>
      </c>
      <c r="F148" s="299">
        <f t="shared" si="16"/>
        <v>150</v>
      </c>
      <c r="G148" s="300"/>
      <c r="H148" s="301">
        <f t="shared" si="20"/>
        <v>0</v>
      </c>
    </row>
    <row r="149" spans="2:8">
      <c r="B149" s="296" t="s">
        <v>431</v>
      </c>
      <c r="C149" s="302" t="s">
        <v>459</v>
      </c>
      <c r="D149" s="299" t="s">
        <v>237</v>
      </c>
      <c r="E149" s="299">
        <v>1150</v>
      </c>
      <c r="F149" s="299">
        <f t="shared" si="16"/>
        <v>3450</v>
      </c>
      <c r="G149" s="300"/>
      <c r="H149" s="301">
        <f t="shared" si="20"/>
        <v>0</v>
      </c>
    </row>
    <row r="150" spans="2:8">
      <c r="B150" s="296" t="s">
        <v>460</v>
      </c>
      <c r="C150" s="302" t="s">
        <v>461</v>
      </c>
      <c r="D150" s="299" t="s">
        <v>237</v>
      </c>
      <c r="E150" s="299">
        <v>250</v>
      </c>
      <c r="F150" s="299">
        <f t="shared" si="16"/>
        <v>750</v>
      </c>
      <c r="G150" s="300"/>
      <c r="H150" s="301">
        <f t="shared" si="20"/>
        <v>0</v>
      </c>
    </row>
    <row r="151" spans="2:8">
      <c r="B151" s="296"/>
      <c r="C151" s="302"/>
      <c r="D151" s="299"/>
      <c r="E151" s="299"/>
      <c r="F151" s="299"/>
      <c r="G151" s="306"/>
      <c r="H151" s="307"/>
    </row>
    <row r="152" spans="2:8" ht="57.75" customHeight="1">
      <c r="B152" s="296">
        <v>12</v>
      </c>
      <c r="C152" s="198" t="s">
        <v>509</v>
      </c>
      <c r="D152" s="299"/>
      <c r="E152" s="299"/>
      <c r="F152" s="299"/>
      <c r="G152" s="306"/>
      <c r="H152" s="307"/>
    </row>
    <row r="153" spans="2:8" ht="18">
      <c r="B153" s="296"/>
      <c r="C153" s="198" t="s">
        <v>453</v>
      </c>
      <c r="D153" s="271" t="s">
        <v>26</v>
      </c>
      <c r="E153" s="237">
        <v>2</v>
      </c>
      <c r="F153" s="237">
        <f t="shared" si="16"/>
        <v>6</v>
      </c>
      <c r="G153" s="300"/>
      <c r="H153" s="301">
        <f t="shared" ref="H153:H160" si="21">F153*G153</f>
        <v>0</v>
      </c>
    </row>
    <row r="154" spans="2:8">
      <c r="B154" s="296"/>
      <c r="C154" s="198" t="s">
        <v>454</v>
      </c>
      <c r="D154" s="271" t="s">
        <v>26</v>
      </c>
      <c r="E154" s="237">
        <v>2</v>
      </c>
      <c r="F154" s="237">
        <f t="shared" si="16"/>
        <v>6</v>
      </c>
      <c r="G154" s="300"/>
      <c r="H154" s="301">
        <f t="shared" si="21"/>
        <v>0</v>
      </c>
    </row>
    <row r="155" spans="2:8">
      <c r="B155" s="296"/>
      <c r="C155" s="198" t="s">
        <v>455</v>
      </c>
      <c r="D155" s="271" t="s">
        <v>26</v>
      </c>
      <c r="E155" s="237">
        <v>4</v>
      </c>
      <c r="F155" s="237">
        <f t="shared" si="16"/>
        <v>12</v>
      </c>
      <c r="G155" s="300"/>
      <c r="H155" s="301">
        <f t="shared" si="21"/>
        <v>0</v>
      </c>
    </row>
    <row r="156" spans="2:8">
      <c r="B156" s="296"/>
      <c r="C156" s="302" t="s">
        <v>456</v>
      </c>
      <c r="D156" s="271" t="s">
        <v>26</v>
      </c>
      <c r="E156" s="237">
        <v>4</v>
      </c>
      <c r="F156" s="237">
        <f t="shared" si="16"/>
        <v>12</v>
      </c>
      <c r="G156" s="300"/>
      <c r="H156" s="301">
        <f t="shared" si="21"/>
        <v>0</v>
      </c>
    </row>
    <row r="157" spans="2:8">
      <c r="B157" s="296"/>
      <c r="C157" s="302" t="s">
        <v>457</v>
      </c>
      <c r="D157" s="271" t="s">
        <v>26</v>
      </c>
      <c r="E157" s="237">
        <v>2</v>
      </c>
      <c r="F157" s="237">
        <f t="shared" si="16"/>
        <v>6</v>
      </c>
      <c r="G157" s="300"/>
      <c r="H157" s="301">
        <f t="shared" si="21"/>
        <v>0</v>
      </c>
    </row>
    <row r="158" spans="2:8">
      <c r="B158" s="296"/>
      <c r="C158" s="302" t="s">
        <v>458</v>
      </c>
      <c r="D158" s="271" t="s">
        <v>26</v>
      </c>
      <c r="E158" s="237">
        <v>2</v>
      </c>
      <c r="F158" s="237">
        <f t="shared" si="16"/>
        <v>6</v>
      </c>
      <c r="G158" s="300"/>
      <c r="H158" s="301">
        <f t="shared" si="21"/>
        <v>0</v>
      </c>
    </row>
    <row r="159" spans="2:8">
      <c r="B159" s="296"/>
      <c r="C159" s="302" t="s">
        <v>459</v>
      </c>
      <c r="D159" s="271" t="s">
        <v>26</v>
      </c>
      <c r="E159" s="237">
        <v>52</v>
      </c>
      <c r="F159" s="237">
        <f t="shared" si="16"/>
        <v>156</v>
      </c>
      <c r="G159" s="300"/>
      <c r="H159" s="301">
        <f t="shared" si="21"/>
        <v>0</v>
      </c>
    </row>
    <row r="160" spans="2:8">
      <c r="B160" s="296"/>
      <c r="C160" s="302" t="s">
        <v>461</v>
      </c>
      <c r="D160" s="271" t="s">
        <v>26</v>
      </c>
      <c r="E160" s="237">
        <v>4</v>
      </c>
      <c r="F160" s="237">
        <f t="shared" si="16"/>
        <v>12</v>
      </c>
      <c r="G160" s="300"/>
      <c r="H160" s="301">
        <f t="shared" si="21"/>
        <v>0</v>
      </c>
    </row>
    <row r="161" spans="2:8">
      <c r="B161" s="296"/>
      <c r="C161" s="302"/>
      <c r="D161" s="299"/>
      <c r="E161" s="299"/>
      <c r="F161" s="299"/>
      <c r="G161" s="306"/>
      <c r="H161" s="307"/>
    </row>
    <row r="162" spans="2:8" ht="63.75" customHeight="1">
      <c r="B162" s="296">
        <v>13</v>
      </c>
      <c r="C162" s="198" t="s">
        <v>510</v>
      </c>
      <c r="D162" s="299"/>
      <c r="E162" s="299"/>
      <c r="F162" s="299"/>
      <c r="G162" s="306"/>
      <c r="H162" s="307"/>
    </row>
    <row r="163" spans="2:8" ht="18">
      <c r="B163" s="296"/>
      <c r="C163" s="198" t="s">
        <v>453</v>
      </c>
      <c r="D163" s="271" t="s">
        <v>26</v>
      </c>
      <c r="E163" s="237">
        <f t="shared" ref="E163:E169" si="22">E153*4</f>
        <v>8</v>
      </c>
      <c r="F163" s="237">
        <f t="shared" si="16"/>
        <v>24</v>
      </c>
      <c r="G163" s="300"/>
      <c r="H163" s="301">
        <f t="shared" ref="H163:H170" si="23">F163*G163</f>
        <v>0</v>
      </c>
    </row>
    <row r="164" spans="2:8">
      <c r="B164" s="296"/>
      <c r="C164" s="198" t="s">
        <v>454</v>
      </c>
      <c r="D164" s="271" t="s">
        <v>26</v>
      </c>
      <c r="E164" s="237">
        <f t="shared" si="22"/>
        <v>8</v>
      </c>
      <c r="F164" s="237">
        <f t="shared" si="16"/>
        <v>24</v>
      </c>
      <c r="G164" s="300"/>
      <c r="H164" s="301">
        <f t="shared" si="23"/>
        <v>0</v>
      </c>
    </row>
    <row r="165" spans="2:8">
      <c r="B165" s="296"/>
      <c r="C165" s="198" t="s">
        <v>455</v>
      </c>
      <c r="D165" s="271" t="s">
        <v>26</v>
      </c>
      <c r="E165" s="237">
        <f t="shared" si="22"/>
        <v>16</v>
      </c>
      <c r="F165" s="237">
        <f t="shared" si="16"/>
        <v>48</v>
      </c>
      <c r="G165" s="300"/>
      <c r="H165" s="301">
        <f t="shared" si="23"/>
        <v>0</v>
      </c>
    </row>
    <row r="166" spans="2:8">
      <c r="B166" s="296"/>
      <c r="C166" s="302" t="s">
        <v>456</v>
      </c>
      <c r="D166" s="271" t="s">
        <v>26</v>
      </c>
      <c r="E166" s="237">
        <f t="shared" si="22"/>
        <v>16</v>
      </c>
      <c r="F166" s="237">
        <f t="shared" si="16"/>
        <v>48</v>
      </c>
      <c r="G166" s="300"/>
      <c r="H166" s="301">
        <f t="shared" si="23"/>
        <v>0</v>
      </c>
    </row>
    <row r="167" spans="2:8">
      <c r="B167" s="296"/>
      <c r="C167" s="302" t="s">
        <v>457</v>
      </c>
      <c r="D167" s="271" t="s">
        <v>26</v>
      </c>
      <c r="E167" s="237">
        <f t="shared" si="22"/>
        <v>8</v>
      </c>
      <c r="F167" s="237">
        <f t="shared" si="16"/>
        <v>24</v>
      </c>
      <c r="G167" s="300"/>
      <c r="H167" s="301">
        <f t="shared" si="23"/>
        <v>0</v>
      </c>
    </row>
    <row r="168" spans="2:8">
      <c r="B168" s="296"/>
      <c r="C168" s="302" t="s">
        <v>458</v>
      </c>
      <c r="D168" s="271" t="s">
        <v>26</v>
      </c>
      <c r="E168" s="237">
        <f t="shared" si="22"/>
        <v>8</v>
      </c>
      <c r="F168" s="237">
        <f t="shared" si="16"/>
        <v>24</v>
      </c>
      <c r="G168" s="300"/>
      <c r="H168" s="301">
        <f t="shared" si="23"/>
        <v>0</v>
      </c>
    </row>
    <row r="169" spans="2:8">
      <c r="B169" s="296"/>
      <c r="C169" s="302" t="s">
        <v>459</v>
      </c>
      <c r="D169" s="271" t="s">
        <v>26</v>
      </c>
      <c r="E169" s="237">
        <f t="shared" si="22"/>
        <v>208</v>
      </c>
      <c r="F169" s="237">
        <f t="shared" si="16"/>
        <v>624</v>
      </c>
      <c r="G169" s="300"/>
      <c r="H169" s="301">
        <f t="shared" si="23"/>
        <v>0</v>
      </c>
    </row>
    <row r="170" spans="2:8">
      <c r="B170" s="296"/>
      <c r="C170" s="302" t="s">
        <v>461</v>
      </c>
      <c r="D170" s="271" t="s">
        <v>26</v>
      </c>
      <c r="E170" s="237">
        <f>E160*2</f>
        <v>8</v>
      </c>
      <c r="F170" s="237">
        <f t="shared" si="16"/>
        <v>24</v>
      </c>
      <c r="G170" s="300"/>
      <c r="H170" s="301">
        <f t="shared" si="23"/>
        <v>0</v>
      </c>
    </row>
    <row r="171" spans="2:8">
      <c r="B171" s="296"/>
      <c r="C171" s="302"/>
      <c r="D171" s="299"/>
      <c r="E171" s="299"/>
      <c r="F171" s="299"/>
      <c r="G171" s="306"/>
      <c r="H171" s="307"/>
    </row>
    <row r="172" spans="2:8" ht="70.5" customHeight="1">
      <c r="B172" s="308">
        <v>14</v>
      </c>
      <c r="C172" s="193" t="s">
        <v>511</v>
      </c>
      <c r="D172" s="271" t="s">
        <v>237</v>
      </c>
      <c r="E172" s="237">
        <v>25</v>
      </c>
      <c r="F172" s="237">
        <f t="shared" si="16"/>
        <v>75</v>
      </c>
      <c r="G172" s="300"/>
      <c r="H172" s="301">
        <f>F172*G172</f>
        <v>0</v>
      </c>
    </row>
    <row r="173" spans="2:8" ht="59.25" customHeight="1">
      <c r="B173" s="318">
        <v>15</v>
      </c>
      <c r="C173" s="193" t="s">
        <v>512</v>
      </c>
      <c r="D173" s="237" t="s">
        <v>94</v>
      </c>
      <c r="E173" s="237">
        <v>2</v>
      </c>
      <c r="F173" s="237">
        <f t="shared" si="16"/>
        <v>6</v>
      </c>
      <c r="G173" s="300"/>
      <c r="H173" s="301">
        <f>F173*G173</f>
        <v>0</v>
      </c>
    </row>
    <row r="174" spans="2:8">
      <c r="B174" s="296"/>
      <c r="C174" s="302"/>
      <c r="D174" s="299"/>
      <c r="E174" s="299"/>
      <c r="F174" s="299"/>
      <c r="G174" s="306"/>
      <c r="H174" s="307"/>
    </row>
    <row r="175" spans="2:8" ht="46.5" customHeight="1">
      <c r="B175" s="296">
        <v>16</v>
      </c>
      <c r="C175" s="302" t="s">
        <v>513</v>
      </c>
      <c r="D175" s="5" t="s">
        <v>6</v>
      </c>
      <c r="E175" s="5" t="s">
        <v>6</v>
      </c>
      <c r="F175" s="5"/>
      <c r="G175" s="297"/>
      <c r="H175" s="298"/>
    </row>
    <row r="176" spans="2:8">
      <c r="B176" s="296" t="s">
        <v>188</v>
      </c>
      <c r="C176" s="198" t="s">
        <v>484</v>
      </c>
      <c r="D176" s="303" t="s">
        <v>237</v>
      </c>
      <c r="E176" s="303">
        <v>20</v>
      </c>
      <c r="F176" s="303">
        <f t="shared" si="16"/>
        <v>60</v>
      </c>
      <c r="G176" s="300"/>
      <c r="H176" s="301">
        <f t="shared" ref="H176:H179" si="24">F176*G176</f>
        <v>0</v>
      </c>
    </row>
    <row r="177" spans="2:8">
      <c r="B177" s="296" t="s">
        <v>227</v>
      </c>
      <c r="C177" s="198" t="s">
        <v>248</v>
      </c>
      <c r="D177" s="303" t="s">
        <v>237</v>
      </c>
      <c r="E177" s="303">
        <v>500</v>
      </c>
      <c r="F177" s="303">
        <f t="shared" si="16"/>
        <v>1500</v>
      </c>
      <c r="G177" s="300"/>
      <c r="H177" s="301">
        <f t="shared" si="24"/>
        <v>0</v>
      </c>
    </row>
    <row r="178" spans="2:8">
      <c r="B178" s="296" t="s">
        <v>229</v>
      </c>
      <c r="C178" s="198" t="s">
        <v>249</v>
      </c>
      <c r="D178" s="303" t="s">
        <v>237</v>
      </c>
      <c r="E178" s="303">
        <v>300</v>
      </c>
      <c r="F178" s="303">
        <f t="shared" si="16"/>
        <v>900</v>
      </c>
      <c r="G178" s="300"/>
      <c r="H178" s="301">
        <f t="shared" si="24"/>
        <v>0</v>
      </c>
    </row>
    <row r="179" spans="2:8">
      <c r="B179" s="296" t="s">
        <v>231</v>
      </c>
      <c r="C179" s="198" t="s">
        <v>480</v>
      </c>
      <c r="D179" s="303" t="s">
        <v>237</v>
      </c>
      <c r="E179" s="303">
        <v>20</v>
      </c>
      <c r="F179" s="303">
        <f t="shared" si="16"/>
        <v>60</v>
      </c>
      <c r="G179" s="300"/>
      <c r="H179" s="301">
        <f t="shared" si="24"/>
        <v>0</v>
      </c>
    </row>
    <row r="180" spans="2:8" ht="48" customHeight="1">
      <c r="B180" s="296">
        <v>17</v>
      </c>
      <c r="C180" s="312" t="s">
        <v>514</v>
      </c>
      <c r="D180" s="5" t="s">
        <v>6</v>
      </c>
      <c r="E180" s="5" t="s">
        <v>6</v>
      </c>
      <c r="F180" s="5"/>
      <c r="G180" s="297"/>
      <c r="H180" s="298"/>
    </row>
    <row r="181" spans="2:8">
      <c r="B181" s="296" t="s">
        <v>188</v>
      </c>
      <c r="C181" s="198" t="s">
        <v>482</v>
      </c>
      <c r="D181" s="303" t="s">
        <v>237</v>
      </c>
      <c r="E181" s="303">
        <v>20</v>
      </c>
      <c r="F181" s="303">
        <f t="shared" ref="F181:F197" si="25">E181*3</f>
        <v>60</v>
      </c>
      <c r="G181" s="300"/>
      <c r="H181" s="301">
        <f t="shared" ref="H181:H185" si="26">F181*G181</f>
        <v>0</v>
      </c>
    </row>
    <row r="182" spans="2:8">
      <c r="B182" s="296" t="s">
        <v>227</v>
      </c>
      <c r="C182" s="198" t="s">
        <v>483</v>
      </c>
      <c r="D182" s="303" t="s">
        <v>237</v>
      </c>
      <c r="E182" s="303">
        <v>20</v>
      </c>
      <c r="F182" s="303">
        <f t="shared" si="25"/>
        <v>60</v>
      </c>
      <c r="G182" s="300"/>
      <c r="H182" s="301">
        <f t="shared" si="26"/>
        <v>0</v>
      </c>
    </row>
    <row r="183" spans="2:8">
      <c r="B183" s="296" t="s">
        <v>229</v>
      </c>
      <c r="C183" s="198" t="s">
        <v>484</v>
      </c>
      <c r="D183" s="303" t="s">
        <v>237</v>
      </c>
      <c r="E183" s="303">
        <v>20</v>
      </c>
      <c r="F183" s="303">
        <f t="shared" si="25"/>
        <v>60</v>
      </c>
      <c r="G183" s="300"/>
      <c r="H183" s="301">
        <f t="shared" si="26"/>
        <v>0</v>
      </c>
    </row>
    <row r="184" spans="2:8">
      <c r="B184" s="296" t="s">
        <v>231</v>
      </c>
      <c r="C184" s="198" t="s">
        <v>485</v>
      </c>
      <c r="D184" s="303" t="s">
        <v>237</v>
      </c>
      <c r="E184" s="303">
        <v>20</v>
      </c>
      <c r="F184" s="303">
        <f t="shared" si="25"/>
        <v>60</v>
      </c>
      <c r="G184" s="300"/>
      <c r="H184" s="301">
        <f t="shared" si="26"/>
        <v>0</v>
      </c>
    </row>
    <row r="185" spans="2:8" ht="27.75" customHeight="1">
      <c r="B185" s="296" t="s">
        <v>427</v>
      </c>
      <c r="C185" s="198" t="s">
        <v>480</v>
      </c>
      <c r="D185" s="303" t="s">
        <v>237</v>
      </c>
      <c r="E185" s="303">
        <v>20</v>
      </c>
      <c r="F185" s="303">
        <f t="shared" si="25"/>
        <v>60</v>
      </c>
      <c r="G185" s="300"/>
      <c r="H185" s="301">
        <f t="shared" si="26"/>
        <v>0</v>
      </c>
    </row>
    <row r="186" spans="2:8" ht="35.25" customHeight="1">
      <c r="B186" s="296">
        <v>18</v>
      </c>
      <c r="C186" s="193" t="s">
        <v>515</v>
      </c>
      <c r="D186" s="5" t="s">
        <v>6</v>
      </c>
      <c r="E186" s="5" t="s">
        <v>6</v>
      </c>
      <c r="F186" s="5"/>
      <c r="G186" s="297"/>
      <c r="H186" s="298"/>
    </row>
    <row r="187" spans="2:8" ht="32.25" customHeight="1">
      <c r="B187" s="296" t="s">
        <v>188</v>
      </c>
      <c r="C187" s="302" t="s">
        <v>487</v>
      </c>
      <c r="D187" s="299" t="s">
        <v>26</v>
      </c>
      <c r="E187" s="299">
        <v>1</v>
      </c>
      <c r="F187" s="299">
        <f t="shared" si="25"/>
        <v>3</v>
      </c>
      <c r="G187" s="300"/>
      <c r="H187" s="301">
        <f t="shared" ref="H187:H197" si="27">F187*G187</f>
        <v>0</v>
      </c>
    </row>
    <row r="188" spans="2:8" ht="28.5" customHeight="1">
      <c r="B188" s="313" t="s">
        <v>227</v>
      </c>
      <c r="C188" s="302" t="s">
        <v>488</v>
      </c>
      <c r="D188" s="299" t="s">
        <v>26</v>
      </c>
      <c r="E188" s="299">
        <v>1</v>
      </c>
      <c r="F188" s="299">
        <f t="shared" si="25"/>
        <v>3</v>
      </c>
      <c r="G188" s="300"/>
      <c r="H188" s="301">
        <f t="shared" si="27"/>
        <v>0</v>
      </c>
    </row>
    <row r="189" spans="2:8" ht="66" customHeight="1">
      <c r="B189" s="296" t="s">
        <v>229</v>
      </c>
      <c r="C189" s="193" t="s">
        <v>489</v>
      </c>
      <c r="D189" s="299" t="s">
        <v>26</v>
      </c>
      <c r="E189" s="299">
        <v>3</v>
      </c>
      <c r="F189" s="299">
        <f t="shared" si="25"/>
        <v>9</v>
      </c>
      <c r="G189" s="300"/>
      <c r="H189" s="301">
        <f t="shared" si="27"/>
        <v>0</v>
      </c>
    </row>
    <row r="190" spans="2:8" ht="30">
      <c r="B190" s="296" t="s">
        <v>231</v>
      </c>
      <c r="C190" s="193" t="s">
        <v>490</v>
      </c>
      <c r="D190" s="299" t="s">
        <v>26</v>
      </c>
      <c r="E190" s="299">
        <v>3</v>
      </c>
      <c r="F190" s="299">
        <f t="shared" si="25"/>
        <v>9</v>
      </c>
      <c r="G190" s="300"/>
      <c r="H190" s="301">
        <f t="shared" si="27"/>
        <v>0</v>
      </c>
    </row>
    <row r="191" spans="2:8" ht="30" customHeight="1">
      <c r="B191" s="296" t="s">
        <v>427</v>
      </c>
      <c r="C191" s="302" t="s">
        <v>491</v>
      </c>
      <c r="D191" s="299" t="s">
        <v>65</v>
      </c>
      <c r="E191" s="299">
        <v>1</v>
      </c>
      <c r="F191" s="299">
        <f t="shared" si="25"/>
        <v>3</v>
      </c>
      <c r="G191" s="300"/>
      <c r="H191" s="301">
        <f t="shared" si="27"/>
        <v>0</v>
      </c>
    </row>
    <row r="192" spans="2:8" ht="37.5" customHeight="1">
      <c r="B192" s="296" t="s">
        <v>429</v>
      </c>
      <c r="C192" s="302" t="s">
        <v>493</v>
      </c>
      <c r="D192" s="299" t="s">
        <v>65</v>
      </c>
      <c r="E192" s="299">
        <v>1</v>
      </c>
      <c r="F192" s="299">
        <f t="shared" si="25"/>
        <v>3</v>
      </c>
      <c r="G192" s="300"/>
      <c r="H192" s="301">
        <f t="shared" si="27"/>
        <v>0</v>
      </c>
    </row>
    <row r="193" spans="2:8" ht="102" customHeight="1">
      <c r="B193" s="296">
        <v>19</v>
      </c>
      <c r="C193" s="193" t="s">
        <v>516</v>
      </c>
      <c r="D193" s="299" t="s">
        <v>495</v>
      </c>
      <c r="E193" s="299">
        <v>8</v>
      </c>
      <c r="F193" s="299">
        <f t="shared" si="25"/>
        <v>24</v>
      </c>
      <c r="G193" s="300"/>
      <c r="H193" s="301">
        <f t="shared" si="27"/>
        <v>0</v>
      </c>
    </row>
    <row r="194" spans="2:8" ht="48" customHeight="1">
      <c r="B194" s="296">
        <v>20</v>
      </c>
      <c r="C194" s="193" t="s">
        <v>517</v>
      </c>
      <c r="D194" s="237" t="s">
        <v>26</v>
      </c>
      <c r="E194" s="237">
        <v>1</v>
      </c>
      <c r="F194" s="237">
        <f t="shared" si="25"/>
        <v>3</v>
      </c>
      <c r="G194" s="300"/>
      <c r="H194" s="301">
        <f t="shared" si="27"/>
        <v>0</v>
      </c>
    </row>
    <row r="195" spans="2:8" ht="60" customHeight="1">
      <c r="B195" s="296">
        <v>21</v>
      </c>
      <c r="C195" s="193" t="s">
        <v>518</v>
      </c>
      <c r="D195" s="299" t="s">
        <v>99</v>
      </c>
      <c r="E195" s="299">
        <v>1</v>
      </c>
      <c r="F195" s="299">
        <f t="shared" si="25"/>
        <v>3</v>
      </c>
      <c r="G195" s="300"/>
      <c r="H195" s="301">
        <f t="shared" si="27"/>
        <v>0</v>
      </c>
    </row>
    <row r="196" spans="2:8" ht="90" customHeight="1">
      <c r="B196" s="296">
        <v>22</v>
      </c>
      <c r="C196" s="193" t="s">
        <v>519</v>
      </c>
      <c r="D196" s="299" t="s">
        <v>499</v>
      </c>
      <c r="E196" s="299">
        <v>4</v>
      </c>
      <c r="F196" s="299">
        <f t="shared" si="25"/>
        <v>12</v>
      </c>
      <c r="G196" s="300"/>
      <c r="H196" s="301">
        <f t="shared" si="27"/>
        <v>0</v>
      </c>
    </row>
    <row r="197" spans="2:8" ht="63.75" customHeight="1">
      <c r="B197" s="296">
        <v>23</v>
      </c>
      <c r="C197" s="193" t="s">
        <v>520</v>
      </c>
      <c r="D197" s="299" t="s">
        <v>501</v>
      </c>
      <c r="E197" s="299">
        <v>200</v>
      </c>
      <c r="F197" s="299">
        <f t="shared" si="25"/>
        <v>600</v>
      </c>
      <c r="G197" s="300"/>
      <c r="H197" s="301">
        <f t="shared" si="27"/>
        <v>0</v>
      </c>
    </row>
    <row r="198" spans="2:8" ht="66" customHeight="1">
      <c r="B198" s="296"/>
      <c r="C198" s="311" t="s">
        <v>261</v>
      </c>
      <c r="D198" s="590"/>
      <c r="E198" s="590"/>
      <c r="F198" s="590"/>
      <c r="G198" s="319"/>
      <c r="H198" s="320"/>
    </row>
    <row r="199" spans="2:8" ht="57.75" customHeight="1">
      <c r="B199" s="296"/>
      <c r="C199" s="311" t="s">
        <v>262</v>
      </c>
      <c r="D199" s="590"/>
      <c r="E199" s="590"/>
      <c r="F199" s="590"/>
      <c r="G199" s="319"/>
      <c r="H199" s="314"/>
    </row>
    <row r="200" spans="2:8" ht="33.75" customHeight="1">
      <c r="B200" s="296"/>
      <c r="C200" s="591" t="s">
        <v>263</v>
      </c>
      <c r="D200" s="591"/>
      <c r="E200" s="591"/>
      <c r="F200" s="591"/>
      <c r="G200" s="592"/>
      <c r="H200" s="593"/>
    </row>
    <row r="201" spans="2:8" ht="47.25" customHeight="1">
      <c r="B201" s="296"/>
      <c r="C201" s="594" t="s">
        <v>521</v>
      </c>
      <c r="D201" s="591"/>
      <c r="E201" s="591"/>
      <c r="F201" s="591"/>
      <c r="G201" s="592"/>
      <c r="H201" s="593"/>
    </row>
    <row r="202" spans="2:8" ht="30.75" customHeight="1">
      <c r="B202" s="296"/>
      <c r="C202" s="594" t="s">
        <v>522</v>
      </c>
      <c r="D202" s="594"/>
      <c r="E202" s="594"/>
      <c r="F202" s="594"/>
      <c r="G202" s="595"/>
      <c r="H202" s="596"/>
    </row>
    <row r="203" spans="2:8" ht="34.5" customHeight="1" thickBot="1">
      <c r="B203" s="321"/>
      <c r="C203" s="597" t="s">
        <v>265</v>
      </c>
      <c r="D203" s="597"/>
      <c r="E203" s="597"/>
      <c r="F203" s="597"/>
      <c r="G203" s="598"/>
      <c r="H203" s="599"/>
    </row>
  </sheetData>
  <sheetProtection password="CC8C" sheet="1" objects="1" scenarios="1"/>
  <mergeCells count="19">
    <mergeCell ref="B3:H3"/>
    <mergeCell ref="B2:H2"/>
    <mergeCell ref="D198:F198"/>
    <mergeCell ref="B4:B5"/>
    <mergeCell ref="C4:C5"/>
    <mergeCell ref="D4:D5"/>
    <mergeCell ref="E4:E5"/>
    <mergeCell ref="F4:F5"/>
    <mergeCell ref="H4:H5"/>
    <mergeCell ref="B7:H7"/>
    <mergeCell ref="B8:H8"/>
    <mergeCell ref="D113:F113"/>
    <mergeCell ref="B114:C114"/>
    <mergeCell ref="G4:G5"/>
    <mergeCell ref="D199:F199"/>
    <mergeCell ref="C200:H200"/>
    <mergeCell ref="C201:H201"/>
    <mergeCell ref="C202:H202"/>
    <mergeCell ref="C203:H203"/>
  </mergeCells>
  <conditionalFormatting sqref="E4 E6">
    <cfRule type="cellIs" dxfId="5" priority="2" stopIfTrue="1" operator="equal">
      <formula>0</formula>
    </cfRule>
  </conditionalFormatting>
  <conditionalFormatting sqref="F4 F6">
    <cfRule type="cellIs" dxfId="4" priority="1" stopIfTrue="1" operator="equal">
      <formula>0</formula>
    </cfRule>
  </conditionalFormatting>
  <printOptions horizontalCentered="1" verticalCentered="1"/>
  <pageMargins left="0.7" right="0.7" top="0.75" bottom="0.75" header="0.3" footer="0.3"/>
  <pageSetup paperSize="9" scale="55"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Summary</vt:lpstr>
      <vt:lpstr>DBS Mech</vt:lpstr>
      <vt:lpstr>DBS Elec</vt:lpstr>
      <vt:lpstr>DRS CIVIL</vt:lpstr>
      <vt:lpstr>DRS ELECT</vt:lpstr>
      <vt:lpstr>DRS MECH</vt:lpstr>
      <vt:lpstr>DRS STRL</vt:lpstr>
      <vt:lpstr>CNG CIVIL</vt:lpstr>
      <vt:lpstr>CNG ELEC</vt:lpstr>
      <vt:lpstr>CNG INST</vt:lpstr>
      <vt:lpstr>CNG MECH</vt:lpstr>
      <vt:lpstr>CNG STRL</vt:lpstr>
      <vt:lpstr>CNG ARCH</vt:lpstr>
      <vt:lpstr>Sheet1</vt:lpstr>
      <vt:lpstr>'DRS STRL'!Print_Area</vt:lpstr>
      <vt:lpstr>Summary!Print_Area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Vasanthkumar</cp:lastModifiedBy>
  <cp:lastPrinted>2018-01-18T09:14:27Z</cp:lastPrinted>
  <dcterms:created xsi:type="dcterms:W3CDTF">2017-12-26T09:29:15Z</dcterms:created>
  <dcterms:modified xsi:type="dcterms:W3CDTF">2018-01-18T10:57:29Z</dcterms:modified>
</cp:coreProperties>
</file>